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2"/>
  <workbookPr filterPrivacy="1"/>
  <xr:revisionPtr revIDLastSave="0" documentId="13_ncr:1_{F836983D-4DED-8449-8592-9110259FBD93}" xr6:coauthVersionLast="45" xr6:coauthVersionMax="45" xr10:uidLastSave="{00000000-0000-0000-0000-000000000000}"/>
  <bookViews>
    <workbookView xWindow="0" yWindow="460" windowWidth="33900" windowHeight="21120" activeTab="2" xr2:uid="{00000000-000D-0000-FFFF-FFFF00000000}"/>
  </bookViews>
  <sheets>
    <sheet name="Data" sheetId="3" r:id="rId1"/>
    <sheet name="Example1" sheetId="2" r:id="rId2"/>
    <sheet name="Example2" sheetId="1" r:id="rId3"/>
  </sheets>
  <definedNames>
    <definedName name="_xlnm._FilterDatabase" localSheetId="2" hidden="1">Example2!$A$1:$G$182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34" i="1" l="1"/>
  <c r="T33" i="1"/>
  <c r="T32" i="1"/>
  <c r="T28" i="1"/>
  <c r="T27" i="1"/>
  <c r="S21" i="1"/>
  <c r="S20" i="1"/>
  <c r="K15" i="1"/>
  <c r="K16" i="1"/>
  <c r="K17" i="1"/>
  <c r="K18" i="1"/>
  <c r="K19" i="1"/>
  <c r="K14" i="1"/>
  <c r="J19" i="1"/>
  <c r="J15" i="1"/>
  <c r="J16" i="1"/>
  <c r="J17" i="1"/>
  <c r="J18" i="1"/>
  <c r="J14" i="1"/>
  <c r="M6" i="1"/>
  <c r="O6" i="1" s="1"/>
  <c r="P6" i="1" s="1"/>
  <c r="L6" i="1"/>
  <c r="P7" i="1"/>
  <c r="P8" i="1"/>
  <c r="P9" i="1"/>
  <c r="P10" i="1"/>
  <c r="P11" i="1"/>
  <c r="O7" i="1"/>
  <c r="O8" i="1"/>
  <c r="O9" i="1"/>
  <c r="O10" i="1"/>
  <c r="O11" i="1"/>
  <c r="L8" i="1"/>
  <c r="N8" i="1"/>
  <c r="M7" i="1"/>
  <c r="N7" i="1"/>
  <c r="N9" i="1"/>
  <c r="N10" i="1"/>
  <c r="N11" i="1"/>
  <c r="N6" i="1"/>
  <c r="M8" i="1"/>
  <c r="M9" i="1"/>
  <c r="M10" i="1"/>
  <c r="M11" i="1"/>
  <c r="K4" i="1"/>
  <c r="L7" i="1"/>
  <c r="L9" i="1"/>
  <c r="L10" i="1"/>
  <c r="L11" i="1"/>
  <c r="K7" i="1"/>
  <c r="K8" i="1"/>
  <c r="K9" i="1"/>
  <c r="K10" i="1"/>
  <c r="K11" i="1"/>
  <c r="K6" i="1"/>
  <c r="K3" i="1"/>
  <c r="K2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4" i="1"/>
  <c r="H5" i="1"/>
  <c r="H6" i="1"/>
  <c r="H3" i="1"/>
</calcChain>
</file>

<file path=xl/sharedStrings.xml><?xml version="1.0" encoding="utf-8"?>
<sst xmlns="http://schemas.openxmlformats.org/spreadsheetml/2006/main" count="65" uniqueCount="54">
  <si>
    <t>Date</t>
  </si>
  <si>
    <t>CK</t>
  </si>
  <si>
    <t>BBL</t>
  </si>
  <si>
    <t>BEAUTY</t>
  </si>
  <si>
    <t>AOT</t>
  </si>
  <si>
    <t>SET</t>
  </si>
  <si>
    <t>ID</t>
  </si>
  <si>
    <t>Beauty</t>
  </si>
  <si>
    <t>Average</t>
  </si>
  <si>
    <t>SD</t>
  </si>
  <si>
    <t>r_b</t>
  </si>
  <si>
    <t>State</t>
  </si>
  <si>
    <t>Count+</t>
  </si>
  <si>
    <t>Count-</t>
  </si>
  <si>
    <t>Obs</t>
  </si>
  <si>
    <t>Normal Model (%)</t>
  </si>
  <si>
    <t>ln(x)</t>
  </si>
  <si>
    <t>ln[P(v&gt;x)]</t>
  </si>
  <si>
    <t>Real World (%)</t>
  </si>
  <si>
    <t>Prob(v&gt;x)</t>
  </si>
  <si>
    <t>ln[Prob(v&gt;x)]</t>
  </si>
  <si>
    <t>&gt;1 SD</t>
  </si>
  <si>
    <t>&gt;2SD</t>
  </si>
  <si>
    <t>&gt;3SD</t>
  </si>
  <si>
    <t>&gt;4SD</t>
  </si>
  <si>
    <t>&gt;5SD</t>
  </si>
  <si>
    <t>&gt;6SD</t>
  </si>
  <si>
    <t>State (X)</t>
  </si>
  <si>
    <t>Mean+SD</t>
  </si>
  <si>
    <t>Mean-SD</t>
  </si>
  <si>
    <t>Both/2</t>
  </si>
  <si>
    <t>Prob (both/2)</t>
  </si>
  <si>
    <t>Note:</t>
  </si>
  <si>
    <t xml:space="preserve">   - 2) data (number or data from worksheet)</t>
  </si>
  <si>
    <t>If we want to merge data from worksheet we need to use "&amp;"</t>
  </si>
  <si>
    <r>
      <t xml:space="preserve">2 tyes of data - 1) string (text / math operators) =&gt; need to use </t>
    </r>
    <r>
      <rPr>
        <sz val="11"/>
        <color rgb="FFFF0000"/>
        <rFont val="Arial"/>
        <family val="2"/>
      </rPr>
      <t>" …"</t>
    </r>
  </si>
  <si>
    <t>y = -1.9946x - 2.519</t>
  </si>
  <si>
    <t>A =</t>
  </si>
  <si>
    <t>B =</t>
  </si>
  <si>
    <t>For Power Law Model</t>
  </si>
  <si>
    <t>K =</t>
  </si>
  <si>
    <t>- Alpha =</t>
  </si>
  <si>
    <t xml:space="preserve">Therefore, </t>
  </si>
  <si>
    <t>Prob(v&gt;x) = (0.08054)X^(-1.9946)</t>
  </si>
  <si>
    <t>Q1: Given 99% of confidence (one-tail of the distribution), what is the maximum loss</t>
  </si>
  <si>
    <t xml:space="preserve">       investor could have in a day?</t>
  </si>
  <si>
    <t xml:space="preserve">Q2: Given expected loss at 15%, what is the probability </t>
  </si>
  <si>
    <t xml:space="preserve">       or confidence level to get that outcome?</t>
  </si>
  <si>
    <t>X =</t>
  </si>
  <si>
    <t>Loss =</t>
  </si>
  <si>
    <t>X</t>
  </si>
  <si>
    <t>Prob(v&gt;x) =</t>
  </si>
  <si>
    <t>Y</t>
  </si>
  <si>
    <t>Confidence Level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</si>
</sst>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0.0000"/>
    <numFmt numFmtId="174" formatCode="0.000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u/>
      <sz val="11"/>
      <color theme="1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rgb="FF0070C0"/>
      <name val="Arial"/>
      <family val="2"/>
    </font>
    <font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14" fontId="5" fillId="0" borderId="0" xfId="0" applyNumberFormat="1" applyFont="1" applyFill="1" applyBorder="1" applyAlignment="1">
      <alignment vertical="top"/>
    </xf>
    <xf numFmtId="2" fontId="5" fillId="0" borderId="0" xfId="0" applyNumberFormat="1" applyFont="1" applyFill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6" fillId="0" borderId="0" xfId="0" applyFont="1"/>
    <xf numFmtId="10" fontId="4" fillId="0" borderId="0" xfId="1" applyNumberFormat="1" applyFont="1"/>
    <xf numFmtId="0" fontId="3" fillId="0" borderId="0" xfId="0" quotePrefix="1" applyFont="1" applyAlignment="1">
      <alignment horizontal="center"/>
    </xf>
    <xf numFmtId="0" fontId="3" fillId="2" borderId="0" xfId="0" applyFont="1" applyFill="1" applyAlignment="1">
      <alignment horizontal="center"/>
    </xf>
    <xf numFmtId="2" fontId="4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center"/>
    </xf>
    <xf numFmtId="0" fontId="8" fillId="0" borderId="0" xfId="0" applyFont="1"/>
    <xf numFmtId="0" fontId="9" fillId="3" borderId="1" xfId="0" applyFont="1" applyFill="1" applyBorder="1" applyAlignment="1">
      <alignment horizontal="left" wrapText="1" readingOrder="1"/>
    </xf>
    <xf numFmtId="0" fontId="10" fillId="3" borderId="1" xfId="0" applyFont="1" applyFill="1" applyBorder="1" applyAlignment="1">
      <alignment horizontal="center" wrapText="1" readingOrder="1"/>
    </xf>
    <xf numFmtId="0" fontId="10" fillId="3" borderId="1" xfId="0" applyFont="1" applyFill="1" applyBorder="1" applyAlignment="1">
      <alignment horizontal="center" vertical="center" wrapText="1" readingOrder="1"/>
    </xf>
    <xf numFmtId="0" fontId="9" fillId="0" borderId="1" xfId="0" applyFont="1" applyBorder="1" applyAlignment="1">
      <alignment horizontal="center" vertical="center" wrapText="1" readingOrder="1"/>
    </xf>
    <xf numFmtId="0" fontId="10" fillId="0" borderId="1" xfId="0" applyFont="1" applyBorder="1" applyAlignment="1">
      <alignment horizontal="center" vertical="center" wrapText="1" readingOrder="1"/>
    </xf>
    <xf numFmtId="165" fontId="9" fillId="0" borderId="1" xfId="0" applyNumberFormat="1" applyFont="1" applyBorder="1" applyAlignment="1">
      <alignment horizontal="center" vertical="center" wrapText="1" readingOrder="1"/>
    </xf>
    <xf numFmtId="0" fontId="2" fillId="4" borderId="0" xfId="0" applyFont="1" applyFill="1" applyBorder="1" applyAlignment="1">
      <alignment horizontal="center"/>
    </xf>
    <xf numFmtId="2" fontId="5" fillId="4" borderId="0" xfId="0" applyNumberFormat="1" applyFont="1" applyFill="1" applyBorder="1" applyAlignment="1">
      <alignment horizontal="center" vertical="top"/>
    </xf>
    <xf numFmtId="0" fontId="4" fillId="4" borderId="0" xfId="0" applyFont="1" applyFill="1" applyAlignment="1">
      <alignment horizontal="center"/>
    </xf>
    <xf numFmtId="174" fontId="7" fillId="0" borderId="0" xfId="1" applyNumberFormat="1" applyFont="1" applyAlignment="1">
      <alignment horizontal="center"/>
    </xf>
    <xf numFmtId="0" fontId="4" fillId="4" borderId="0" xfId="0" applyFont="1" applyFill="1"/>
    <xf numFmtId="10" fontId="4" fillId="4" borderId="0" xfId="1" applyNumberFormat="1" applyFont="1" applyFill="1"/>
    <xf numFmtId="10" fontId="7" fillId="0" borderId="0" xfId="1" applyNumberFormat="1" applyFont="1" applyAlignment="1">
      <alignment horizontal="center"/>
    </xf>
    <xf numFmtId="0" fontId="4" fillId="2" borderId="0" xfId="0" applyFont="1" applyFill="1"/>
    <xf numFmtId="0" fontId="3" fillId="5" borderId="0" xfId="0" applyFont="1" applyFill="1" applyAlignment="1">
      <alignment horizontal="center"/>
    </xf>
    <xf numFmtId="0" fontId="4" fillId="5" borderId="0" xfId="0" applyFont="1" applyFill="1" applyAlignment="1">
      <alignment horizontal="center"/>
    </xf>
    <xf numFmtId="0" fontId="3" fillId="6" borderId="0" xfId="0" applyFont="1" applyFill="1" applyAlignment="1">
      <alignment horizontal="center"/>
    </xf>
    <xf numFmtId="0" fontId="4" fillId="6" borderId="0" xfId="0" applyFont="1" applyFill="1" applyAlignment="1">
      <alignment horizontal="center"/>
    </xf>
    <xf numFmtId="0" fontId="11" fillId="0" borderId="0" xfId="0" applyFont="1"/>
    <xf numFmtId="0" fontId="3" fillId="4" borderId="0" xfId="0" applyFont="1" applyFill="1" applyAlignment="1">
      <alignment horizontal="center"/>
    </xf>
    <xf numFmtId="10" fontId="4" fillId="4" borderId="0" xfId="1" applyNumberFormat="1" applyFont="1" applyFill="1" applyAlignment="1">
      <alignment horizontal="center"/>
    </xf>
    <xf numFmtId="165" fontId="8" fillId="0" borderId="0" xfId="1" applyNumberFormat="1" applyFont="1" applyAlignment="1">
      <alignment horizontal="center"/>
    </xf>
    <xf numFmtId="0" fontId="12" fillId="0" borderId="0" xfId="0" applyFont="1" applyAlignment="1">
      <alignment horizontal="left" vertical="center" readingOrder="1"/>
    </xf>
    <xf numFmtId="0" fontId="4" fillId="6" borderId="0" xfId="0" applyFont="1" applyFill="1"/>
    <xf numFmtId="0" fontId="3" fillId="6" borderId="0" xfId="0" applyFont="1" applyFill="1"/>
    <xf numFmtId="0" fontId="3" fillId="6" borderId="0" xfId="0" quotePrefix="1" applyFont="1" applyFill="1"/>
    <xf numFmtId="0" fontId="4" fillId="7" borderId="0" xfId="0" applyFont="1" applyFill="1"/>
    <xf numFmtId="165" fontId="10" fillId="0" borderId="1" xfId="0" applyNumberFormat="1" applyFont="1" applyBorder="1" applyAlignment="1">
      <alignment horizontal="center" vertical="center" wrapText="1" readingOrder="1"/>
    </xf>
    <xf numFmtId="0" fontId="0" fillId="7" borderId="0" xfId="0" applyFill="1" applyAlignment="1">
      <alignment horizontal="center"/>
    </xf>
    <xf numFmtId="0" fontId="4" fillId="8" borderId="0" xfId="0" applyFont="1" applyFill="1"/>
    <xf numFmtId="165" fontId="4" fillId="8" borderId="0" xfId="0" applyNumberFormat="1" applyFont="1" applyFill="1"/>
    <xf numFmtId="174" fontId="4" fillId="8" borderId="0" xfId="1" applyNumberFormat="1" applyFont="1" applyFill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Foreign Exchange Rate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TH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trendline>
            <c:spPr>
              <a:ln w="25400" cap="rnd">
                <a:solidFill>
                  <a:schemeClr val="accent1">
                    <a:alpha val="50000"/>
                  </a:schemeClr>
                </a:solidFill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0.11058278056413544"/>
                  <c:y val="-0.40800913886577456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000" b="1" i="0" u="none" strike="noStrike" kern="1200" baseline="0">
                      <a:solidFill>
                        <a:schemeClr val="lt1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TH"/>
                </a:p>
              </c:txPr>
            </c:trendlineLbl>
          </c:trendline>
          <c:xVal>
            <c:numRef>
              <c:f>Example1!$B$11:$B$16</c:f>
              <c:numCache>
                <c:formatCode>General</c:formatCode>
                <c:ptCount val="6"/>
                <c:pt idx="0" formatCode="0.0000">
                  <c:v>0</c:v>
                </c:pt>
                <c:pt idx="1">
                  <c:v>0.69310000000000005</c:v>
                </c:pt>
                <c:pt idx="2">
                  <c:v>1.0986</c:v>
                </c:pt>
                <c:pt idx="3">
                  <c:v>1.3863000000000001</c:v>
                </c:pt>
                <c:pt idx="4">
                  <c:v>1.6093999999999999</c:v>
                </c:pt>
                <c:pt idx="5">
                  <c:v>1.7918000000000001</c:v>
                </c:pt>
              </c:numCache>
            </c:numRef>
          </c:xVal>
          <c:yVal>
            <c:numRef>
              <c:f>Example1!$C$11:$C$16</c:f>
              <c:numCache>
                <c:formatCode>General</c:formatCode>
                <c:ptCount val="6"/>
                <c:pt idx="0">
                  <c:v>-2.0777999999999999</c:v>
                </c:pt>
                <c:pt idx="1">
                  <c:v>-3.6362999999999999</c:v>
                </c:pt>
                <c:pt idx="2">
                  <c:v>-5.0056000000000003</c:v>
                </c:pt>
                <c:pt idx="3">
                  <c:v>-6.5362</c:v>
                </c:pt>
                <c:pt idx="4">
                  <c:v>-7.8239999999999998</c:v>
                </c:pt>
                <c:pt idx="5">
                  <c:v>-8.8048999999999999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064-FE4E-AAEB-7B9279AEF1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1991695"/>
        <c:axId val="601980255"/>
      </c:scatterChart>
      <c:valAx>
        <c:axId val="6019916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0.0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TH"/>
          </a:p>
        </c:txPr>
        <c:crossAx val="601980255"/>
        <c:crosses val="autoZero"/>
        <c:crossBetween val="midCat"/>
      </c:valAx>
      <c:valAx>
        <c:axId val="6019802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TH"/>
          </a:p>
        </c:txPr>
        <c:crossAx val="60199169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TH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Beauty Stock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TH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trendline>
            <c:spPr>
              <a:ln w="25400" cap="rnd">
                <a:solidFill>
                  <a:schemeClr val="accent1">
                    <a:alpha val="50000"/>
                  </a:schemeClr>
                </a:solidFill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4.2432195975503059E-2"/>
                  <c:y val="-0.4131733012540099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000" b="0" i="0" u="none" strike="noStrike" kern="1200" baseline="0">
                      <a:solidFill>
                        <a:schemeClr val="lt1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TH"/>
                </a:p>
              </c:txPr>
            </c:trendlineLbl>
          </c:trendline>
          <c:xVal>
            <c:numRef>
              <c:f>Example2!$J$14:$J$19</c:f>
              <c:numCache>
                <c:formatCode>0.00</c:formatCode>
                <c:ptCount val="6"/>
                <c:pt idx="0">
                  <c:v>0</c:v>
                </c:pt>
                <c:pt idx="1">
                  <c:v>0.69314718055994529</c:v>
                </c:pt>
                <c:pt idx="2">
                  <c:v>1.0986122886681098</c:v>
                </c:pt>
                <c:pt idx="3">
                  <c:v>1.3862943611198906</c:v>
                </c:pt>
                <c:pt idx="4">
                  <c:v>1.6094379124341003</c:v>
                </c:pt>
                <c:pt idx="5">
                  <c:v>1.791759469228055</c:v>
                </c:pt>
              </c:numCache>
            </c:numRef>
          </c:xVal>
          <c:yVal>
            <c:numRef>
              <c:f>Example2!$K$14:$K$19</c:f>
              <c:numCache>
                <c:formatCode>0.0000</c:formatCode>
                <c:ptCount val="6"/>
                <c:pt idx="0">
                  <c:v>-2.5902671654458267</c:v>
                </c:pt>
                <c:pt idx="1">
                  <c:v>-3.4882087586517851</c:v>
                </c:pt>
                <c:pt idx="2">
                  <c:v>-5.1929568508902104</c:v>
                </c:pt>
                <c:pt idx="3">
                  <c:v>-5.1929568508902104</c:v>
                </c:pt>
                <c:pt idx="4">
                  <c:v>-5.8861040314501558</c:v>
                </c:pt>
                <c:pt idx="5">
                  <c:v>-5.8861040314501558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8E9-E54D-91DE-687F161620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8587743"/>
        <c:axId val="508588959"/>
      </c:scatterChart>
      <c:valAx>
        <c:axId val="50858774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TH"/>
          </a:p>
        </c:txPr>
        <c:crossAx val="508588959"/>
        <c:crosses val="autoZero"/>
        <c:crossBetween val="midCat"/>
      </c:valAx>
      <c:valAx>
        <c:axId val="5085889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TH"/>
          </a:p>
        </c:txPr>
        <c:crossAx val="5085877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TH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778137</xdr:colOff>
      <xdr:row>8</xdr:row>
      <xdr:rowOff>12219</xdr:rowOff>
    </xdr:from>
    <xdr:to>
      <xdr:col>8</xdr:col>
      <xdr:colOff>826464</xdr:colOff>
      <xdr:row>22</xdr:row>
      <xdr:rowOff>78176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AC64CA6-2613-A44E-9534-41D84A2FDB3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309091</xdr:colOff>
      <xdr:row>11</xdr:row>
      <xdr:rowOff>72373</xdr:rowOff>
    </xdr:from>
    <xdr:to>
      <xdr:col>16</xdr:col>
      <xdr:colOff>723146</xdr:colOff>
      <xdr:row>26</xdr:row>
      <xdr:rowOff>118998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E0FF2A2-E6BD-EE4E-A4E1-F17FEDDEAB3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19</xdr:col>
      <xdr:colOff>180109</xdr:colOff>
      <xdr:row>17</xdr:row>
      <xdr:rowOff>180108</xdr:rowOff>
    </xdr:from>
    <xdr:to>
      <xdr:col>20</xdr:col>
      <xdr:colOff>411124</xdr:colOff>
      <xdr:row>20</xdr:row>
      <xdr:rowOff>73890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55F08F5-8150-354A-BE7B-4FE89DB026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087600" y="3329708"/>
          <a:ext cx="1786825" cy="4341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6D834-45FF-034A-96F2-C1FEDE492479}">
  <dimension ref="A1:F182"/>
  <sheetViews>
    <sheetView zoomScale="174" workbookViewId="0">
      <pane ySplit="1" topLeftCell="A2" activePane="bottomLeft" state="frozen"/>
      <selection pane="bottomLeft" activeCell="G6" sqref="G6"/>
    </sheetView>
  </sheetViews>
  <sheetFormatPr baseColWidth="10" defaultRowHeight="15" x14ac:dyDescent="0.2"/>
  <cols>
    <col min="1" max="1" width="11.33203125" style="4" bestFit="1" customWidth="1"/>
    <col min="2" max="6" width="9.33203125" style="7" bestFit="1" customWidth="1"/>
  </cols>
  <sheetData>
    <row r="1" spans="1:6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</row>
    <row r="2" spans="1:6" x14ac:dyDescent="0.2">
      <c r="A2" s="5">
        <v>43084</v>
      </c>
      <c r="B2" s="6">
        <v>26</v>
      </c>
      <c r="C2" s="6">
        <v>204</v>
      </c>
      <c r="D2" s="6">
        <v>18.899999999999999</v>
      </c>
      <c r="E2" s="6">
        <v>64</v>
      </c>
      <c r="F2" s="7">
        <v>1717.69</v>
      </c>
    </row>
    <row r="3" spans="1:6" x14ac:dyDescent="0.2">
      <c r="A3" s="5">
        <v>43087</v>
      </c>
      <c r="B3" s="6">
        <v>26</v>
      </c>
      <c r="C3" s="6">
        <v>203</v>
      </c>
      <c r="D3" s="6">
        <v>18.7</v>
      </c>
      <c r="E3" s="6">
        <v>63.75</v>
      </c>
      <c r="F3" s="7">
        <v>1723.71</v>
      </c>
    </row>
    <row r="4" spans="1:6" x14ac:dyDescent="0.2">
      <c r="A4" s="5">
        <v>43088</v>
      </c>
      <c r="B4" s="6">
        <v>26</v>
      </c>
      <c r="C4" s="6">
        <v>206</v>
      </c>
      <c r="D4" s="6">
        <v>19.5</v>
      </c>
      <c r="E4" s="6">
        <v>64.5</v>
      </c>
      <c r="F4" s="7">
        <v>1732.31</v>
      </c>
    </row>
    <row r="5" spans="1:6" x14ac:dyDescent="0.2">
      <c r="A5" s="5">
        <v>43089</v>
      </c>
      <c r="B5" s="6">
        <v>26.25</v>
      </c>
      <c r="C5" s="6">
        <v>206</v>
      </c>
      <c r="D5" s="6">
        <v>20</v>
      </c>
      <c r="E5" s="6">
        <v>64.75</v>
      </c>
      <c r="F5" s="7">
        <v>1738.16</v>
      </c>
    </row>
    <row r="6" spans="1:6" x14ac:dyDescent="0.2">
      <c r="A6" s="5">
        <v>43090</v>
      </c>
      <c r="B6" s="6">
        <v>26</v>
      </c>
      <c r="C6" s="6">
        <v>205</v>
      </c>
      <c r="D6" s="6">
        <v>19.899999999999999</v>
      </c>
      <c r="E6" s="6">
        <v>64.5</v>
      </c>
      <c r="F6" s="7">
        <v>1736.91</v>
      </c>
    </row>
    <row r="7" spans="1:6" x14ac:dyDescent="0.2">
      <c r="A7" s="5">
        <v>43091</v>
      </c>
      <c r="B7" s="6">
        <v>26.25</v>
      </c>
      <c r="C7" s="6">
        <v>205</v>
      </c>
      <c r="D7" s="6">
        <v>20</v>
      </c>
      <c r="E7" s="6">
        <v>64.75</v>
      </c>
      <c r="F7" s="7">
        <v>1742.08</v>
      </c>
    </row>
    <row r="8" spans="1:6" x14ac:dyDescent="0.2">
      <c r="A8" s="5">
        <v>43094</v>
      </c>
      <c r="B8" s="6">
        <v>26.25</v>
      </c>
      <c r="C8" s="6">
        <v>206</v>
      </c>
      <c r="D8" s="6">
        <v>20.2</v>
      </c>
      <c r="E8" s="6">
        <v>66.5</v>
      </c>
      <c r="F8" s="7">
        <v>1750.22</v>
      </c>
    </row>
    <row r="9" spans="1:6" x14ac:dyDescent="0.2">
      <c r="A9" s="5">
        <v>43095</v>
      </c>
      <c r="B9" s="6">
        <v>26</v>
      </c>
      <c r="C9" s="6">
        <v>204</v>
      </c>
      <c r="D9" s="6">
        <v>20.5</v>
      </c>
      <c r="E9" s="6">
        <v>68.5</v>
      </c>
      <c r="F9" s="7">
        <v>1752.48</v>
      </c>
    </row>
    <row r="10" spans="1:6" x14ac:dyDescent="0.2">
      <c r="A10" s="5">
        <v>43096</v>
      </c>
      <c r="B10" s="6">
        <v>26</v>
      </c>
      <c r="C10" s="6">
        <v>203</v>
      </c>
      <c r="D10" s="6">
        <v>20.8</v>
      </c>
      <c r="E10" s="6">
        <v>67.5</v>
      </c>
      <c r="F10" s="7">
        <v>1752.89</v>
      </c>
    </row>
    <row r="11" spans="1:6" x14ac:dyDescent="0.2">
      <c r="A11" s="5">
        <v>43097</v>
      </c>
      <c r="B11" s="6">
        <v>26</v>
      </c>
      <c r="C11" s="6">
        <v>201</v>
      </c>
      <c r="D11" s="6">
        <v>20.7</v>
      </c>
      <c r="E11" s="6">
        <v>66.75</v>
      </c>
      <c r="F11" s="7">
        <v>1743.29</v>
      </c>
    </row>
    <row r="12" spans="1:6" x14ac:dyDescent="0.2">
      <c r="A12" s="5">
        <v>43098</v>
      </c>
      <c r="B12" s="6">
        <v>26.5</v>
      </c>
      <c r="C12" s="6">
        <v>202</v>
      </c>
      <c r="D12" s="6">
        <v>20.8</v>
      </c>
      <c r="E12" s="6">
        <v>68</v>
      </c>
      <c r="F12" s="7">
        <v>1753.71</v>
      </c>
    </row>
    <row r="13" spans="1:6" x14ac:dyDescent="0.2">
      <c r="A13" s="5">
        <v>43103</v>
      </c>
      <c r="B13" s="6">
        <v>26.25</v>
      </c>
      <c r="C13" s="6">
        <v>205</v>
      </c>
      <c r="D13" s="6">
        <v>20.3</v>
      </c>
      <c r="E13" s="6">
        <v>70.5</v>
      </c>
      <c r="F13" s="7">
        <v>1778.53</v>
      </c>
    </row>
    <row r="14" spans="1:6" x14ac:dyDescent="0.2">
      <c r="A14" s="5">
        <v>43104</v>
      </c>
      <c r="B14" s="6">
        <v>26.25</v>
      </c>
      <c r="C14" s="6">
        <v>205</v>
      </c>
      <c r="D14" s="6">
        <v>19.8</v>
      </c>
      <c r="E14" s="6">
        <v>70.5</v>
      </c>
      <c r="F14" s="7">
        <v>1791.02</v>
      </c>
    </row>
    <row r="15" spans="1:6" x14ac:dyDescent="0.2">
      <c r="A15" s="5">
        <v>43105</v>
      </c>
      <c r="B15" s="6">
        <v>27</v>
      </c>
      <c r="C15" s="6">
        <v>206</v>
      </c>
      <c r="D15" s="6">
        <v>20.2</v>
      </c>
      <c r="E15" s="6">
        <v>72</v>
      </c>
      <c r="F15" s="7">
        <v>1795.45</v>
      </c>
    </row>
    <row r="16" spans="1:6" x14ac:dyDescent="0.2">
      <c r="A16" s="5">
        <v>43108</v>
      </c>
      <c r="B16" s="6">
        <v>27</v>
      </c>
      <c r="C16" s="6">
        <v>207</v>
      </c>
      <c r="D16" s="6">
        <v>19.8</v>
      </c>
      <c r="E16" s="6">
        <v>74.25</v>
      </c>
      <c r="F16" s="7">
        <v>1792.81</v>
      </c>
    </row>
    <row r="17" spans="1:6" x14ac:dyDescent="0.2">
      <c r="A17" s="5">
        <v>43109</v>
      </c>
      <c r="B17" s="6">
        <v>28</v>
      </c>
      <c r="C17" s="6">
        <v>208</v>
      </c>
      <c r="D17" s="6">
        <v>19.5</v>
      </c>
      <c r="E17" s="6">
        <v>73.25</v>
      </c>
      <c r="F17" s="7">
        <v>1795.21</v>
      </c>
    </row>
    <row r="18" spans="1:6" x14ac:dyDescent="0.2">
      <c r="A18" s="5">
        <v>43110</v>
      </c>
      <c r="B18" s="6">
        <v>27.5</v>
      </c>
      <c r="C18" s="6">
        <v>206</v>
      </c>
      <c r="D18" s="6">
        <v>19.600000000000001</v>
      </c>
      <c r="E18" s="6">
        <v>71.25</v>
      </c>
      <c r="F18" s="7">
        <v>1794.92</v>
      </c>
    </row>
    <row r="19" spans="1:6" x14ac:dyDescent="0.2">
      <c r="A19" s="5">
        <v>43111</v>
      </c>
      <c r="B19" s="6">
        <v>27.5</v>
      </c>
      <c r="C19" s="6">
        <v>208</v>
      </c>
      <c r="D19" s="6">
        <v>19.5</v>
      </c>
      <c r="E19" s="6">
        <v>69.75</v>
      </c>
      <c r="F19" s="7">
        <v>1802.8</v>
      </c>
    </row>
    <row r="20" spans="1:6" x14ac:dyDescent="0.2">
      <c r="A20" s="5">
        <v>43112</v>
      </c>
      <c r="B20" s="6">
        <v>27.5</v>
      </c>
      <c r="C20" s="6">
        <v>209</v>
      </c>
      <c r="D20" s="6">
        <v>20.100000000000001</v>
      </c>
      <c r="E20" s="6">
        <v>69.5</v>
      </c>
      <c r="F20" s="7">
        <v>1810.19</v>
      </c>
    </row>
    <row r="21" spans="1:6" x14ac:dyDescent="0.2">
      <c r="A21" s="5">
        <v>43115</v>
      </c>
      <c r="B21" s="6">
        <v>27.5</v>
      </c>
      <c r="C21" s="6">
        <v>212</v>
      </c>
      <c r="D21" s="6">
        <v>20.2</v>
      </c>
      <c r="E21" s="6">
        <v>71.25</v>
      </c>
      <c r="F21" s="7">
        <v>1822.66</v>
      </c>
    </row>
    <row r="22" spans="1:6" x14ac:dyDescent="0.2">
      <c r="A22" s="5">
        <v>43116</v>
      </c>
      <c r="B22" s="6">
        <v>28.5</v>
      </c>
      <c r="C22" s="6">
        <v>212</v>
      </c>
      <c r="D22" s="6">
        <v>20.100000000000001</v>
      </c>
      <c r="E22" s="6">
        <v>70.75</v>
      </c>
      <c r="F22" s="7">
        <v>1821.83</v>
      </c>
    </row>
    <row r="23" spans="1:6" x14ac:dyDescent="0.2">
      <c r="A23" s="5">
        <v>43117</v>
      </c>
      <c r="B23" s="6">
        <v>28.25</v>
      </c>
      <c r="C23" s="6">
        <v>213</v>
      </c>
      <c r="D23" s="6">
        <v>19.899999999999999</v>
      </c>
      <c r="E23" s="6">
        <v>70.5</v>
      </c>
      <c r="F23" s="7">
        <v>1828.88</v>
      </c>
    </row>
    <row r="24" spans="1:6" x14ac:dyDescent="0.2">
      <c r="A24" s="5">
        <v>43118</v>
      </c>
      <c r="B24" s="6">
        <v>27.75</v>
      </c>
      <c r="C24" s="6">
        <v>213</v>
      </c>
      <c r="D24" s="6">
        <v>21.4</v>
      </c>
      <c r="E24" s="6">
        <v>70.25</v>
      </c>
      <c r="F24" s="7">
        <v>1819.32</v>
      </c>
    </row>
    <row r="25" spans="1:6" x14ac:dyDescent="0.2">
      <c r="A25" s="5">
        <v>43119</v>
      </c>
      <c r="B25" s="6">
        <v>27.5</v>
      </c>
      <c r="C25" s="6">
        <v>212</v>
      </c>
      <c r="D25" s="6">
        <v>21.4</v>
      </c>
      <c r="E25" s="6">
        <v>70.25</v>
      </c>
      <c r="F25" s="7">
        <v>1821.34</v>
      </c>
    </row>
    <row r="26" spans="1:6" x14ac:dyDescent="0.2">
      <c r="A26" s="5">
        <v>43122</v>
      </c>
      <c r="B26" s="6">
        <v>27.5</v>
      </c>
      <c r="C26" s="6">
        <v>211</v>
      </c>
      <c r="D26" s="6">
        <v>21.5</v>
      </c>
      <c r="E26" s="6">
        <v>70.5</v>
      </c>
      <c r="F26" s="7">
        <v>1824.06</v>
      </c>
    </row>
    <row r="27" spans="1:6" x14ac:dyDescent="0.2">
      <c r="A27" s="5">
        <v>43123</v>
      </c>
      <c r="B27" s="6">
        <v>27</v>
      </c>
      <c r="C27" s="6">
        <v>215</v>
      </c>
      <c r="D27" s="6">
        <v>21.7</v>
      </c>
      <c r="E27" s="6">
        <v>69.75</v>
      </c>
      <c r="F27" s="7">
        <v>1831.78</v>
      </c>
    </row>
    <row r="28" spans="1:6" x14ac:dyDescent="0.2">
      <c r="A28" s="5">
        <v>43124</v>
      </c>
      <c r="B28" s="6">
        <v>27</v>
      </c>
      <c r="C28" s="6">
        <v>215</v>
      </c>
      <c r="D28" s="6">
        <v>22.2</v>
      </c>
      <c r="E28" s="6">
        <v>70.25</v>
      </c>
      <c r="F28" s="7">
        <v>1838.96</v>
      </c>
    </row>
    <row r="29" spans="1:6" x14ac:dyDescent="0.2">
      <c r="A29" s="5">
        <v>43125</v>
      </c>
      <c r="B29" s="6">
        <v>26.75</v>
      </c>
      <c r="C29" s="6">
        <v>211</v>
      </c>
      <c r="D29" s="6">
        <v>21.7</v>
      </c>
      <c r="E29" s="6">
        <v>70</v>
      </c>
      <c r="F29" s="7">
        <v>1819.29</v>
      </c>
    </row>
    <row r="30" spans="1:6" x14ac:dyDescent="0.2">
      <c r="A30" s="5">
        <v>43125</v>
      </c>
      <c r="B30" s="6">
        <v>26.75</v>
      </c>
      <c r="C30" s="6">
        <v>211</v>
      </c>
      <c r="D30" s="6">
        <v>21.7</v>
      </c>
      <c r="E30" s="6">
        <v>70</v>
      </c>
      <c r="F30" s="7">
        <v>1828.88</v>
      </c>
    </row>
    <row r="31" spans="1:6" x14ac:dyDescent="0.2">
      <c r="A31" s="5">
        <v>43126</v>
      </c>
      <c r="B31" s="6">
        <v>26.75</v>
      </c>
      <c r="C31" s="6">
        <v>210</v>
      </c>
      <c r="D31" s="6">
        <v>21.3</v>
      </c>
      <c r="E31" s="6">
        <v>70.5</v>
      </c>
      <c r="F31" s="7">
        <v>1837.49</v>
      </c>
    </row>
    <row r="32" spans="1:6" x14ac:dyDescent="0.2">
      <c r="A32" s="5">
        <v>43129</v>
      </c>
      <c r="B32" s="6">
        <v>27</v>
      </c>
      <c r="C32" s="6">
        <v>209</v>
      </c>
      <c r="D32" s="6">
        <v>22</v>
      </c>
      <c r="E32" s="6">
        <v>70.5</v>
      </c>
      <c r="F32" s="7">
        <v>1826.61</v>
      </c>
    </row>
    <row r="33" spans="1:6" x14ac:dyDescent="0.2">
      <c r="A33" s="5">
        <v>43130</v>
      </c>
      <c r="B33" s="6">
        <v>27</v>
      </c>
      <c r="C33" s="6">
        <v>207</v>
      </c>
      <c r="D33" s="6">
        <v>22.4</v>
      </c>
      <c r="E33" s="6">
        <v>69.75</v>
      </c>
      <c r="F33" s="7">
        <v>1826.86</v>
      </c>
    </row>
    <row r="34" spans="1:6" x14ac:dyDescent="0.2">
      <c r="A34" s="5">
        <v>43131</v>
      </c>
      <c r="B34" s="6">
        <v>26.75</v>
      </c>
      <c r="C34" s="6">
        <v>207</v>
      </c>
      <c r="D34" s="6">
        <v>22.2</v>
      </c>
      <c r="E34" s="6">
        <v>70</v>
      </c>
      <c r="F34" s="7">
        <v>1833.6</v>
      </c>
    </row>
    <row r="35" spans="1:6" x14ac:dyDescent="0.2">
      <c r="A35" s="5">
        <v>43132</v>
      </c>
      <c r="B35" s="6">
        <v>27</v>
      </c>
      <c r="C35" s="6">
        <v>208</v>
      </c>
      <c r="D35" s="6">
        <v>22.3</v>
      </c>
      <c r="E35" s="6">
        <v>70</v>
      </c>
      <c r="F35" s="7">
        <v>1827.35</v>
      </c>
    </row>
    <row r="36" spans="1:6" x14ac:dyDescent="0.2">
      <c r="A36" s="5">
        <v>43133</v>
      </c>
      <c r="B36" s="6">
        <v>26.75</v>
      </c>
      <c r="C36" s="6">
        <v>210</v>
      </c>
      <c r="D36" s="6">
        <v>21.9</v>
      </c>
      <c r="E36" s="6">
        <v>70</v>
      </c>
      <c r="F36" s="7">
        <v>1810.32</v>
      </c>
    </row>
    <row r="37" spans="1:6" x14ac:dyDescent="0.2">
      <c r="A37" s="5">
        <v>43136</v>
      </c>
      <c r="B37" s="6">
        <v>26.5</v>
      </c>
      <c r="C37" s="6">
        <v>208</v>
      </c>
      <c r="D37" s="6">
        <v>21.6</v>
      </c>
      <c r="E37" s="6">
        <v>69.75</v>
      </c>
      <c r="F37" s="7">
        <v>1788.43</v>
      </c>
    </row>
    <row r="38" spans="1:6" x14ac:dyDescent="0.2">
      <c r="A38" s="5">
        <v>43137</v>
      </c>
      <c r="B38" s="6">
        <v>25.5</v>
      </c>
      <c r="C38" s="6">
        <v>206</v>
      </c>
      <c r="D38" s="6">
        <v>21.2</v>
      </c>
      <c r="E38" s="6">
        <v>69.25</v>
      </c>
      <c r="F38" s="7">
        <v>1785.44</v>
      </c>
    </row>
    <row r="39" spans="1:6" x14ac:dyDescent="0.2">
      <c r="A39" s="5">
        <v>43138</v>
      </c>
      <c r="B39" s="6">
        <v>25.75</v>
      </c>
      <c r="C39" s="6">
        <v>204</v>
      </c>
      <c r="D39" s="6">
        <v>21.4</v>
      </c>
      <c r="E39" s="6">
        <v>69</v>
      </c>
      <c r="F39" s="7">
        <v>1786.66</v>
      </c>
    </row>
    <row r="40" spans="1:6" x14ac:dyDescent="0.2">
      <c r="A40" s="5">
        <v>43139</v>
      </c>
      <c r="B40" s="6">
        <v>25.75</v>
      </c>
      <c r="C40" s="6">
        <v>206</v>
      </c>
      <c r="D40" s="6">
        <v>21.9</v>
      </c>
      <c r="E40" s="6">
        <v>68.75</v>
      </c>
      <c r="F40" s="7">
        <v>1786.45</v>
      </c>
    </row>
    <row r="41" spans="1:6" x14ac:dyDescent="0.2">
      <c r="A41" s="5">
        <v>43140</v>
      </c>
      <c r="B41" s="6">
        <v>25.75</v>
      </c>
      <c r="C41" s="6">
        <v>208</v>
      </c>
      <c r="D41" s="6">
        <v>21.9</v>
      </c>
      <c r="E41" s="6">
        <v>67.75</v>
      </c>
      <c r="F41" s="7">
        <v>1799.45</v>
      </c>
    </row>
    <row r="42" spans="1:6" x14ac:dyDescent="0.2">
      <c r="A42" s="5">
        <v>43143</v>
      </c>
      <c r="B42" s="6">
        <v>25.75</v>
      </c>
      <c r="C42" s="6">
        <v>206</v>
      </c>
      <c r="D42" s="6">
        <v>22.5</v>
      </c>
      <c r="E42" s="6">
        <v>67.5</v>
      </c>
      <c r="F42" s="7">
        <v>1800.03</v>
      </c>
    </row>
    <row r="43" spans="1:6" x14ac:dyDescent="0.2">
      <c r="A43" s="5">
        <v>43144</v>
      </c>
      <c r="B43" s="6">
        <v>25.5</v>
      </c>
      <c r="C43" s="6">
        <v>205</v>
      </c>
      <c r="D43" s="6">
        <v>22.4</v>
      </c>
      <c r="E43" s="6">
        <v>68.75</v>
      </c>
      <c r="F43" s="7">
        <v>1792.09</v>
      </c>
    </row>
    <row r="44" spans="1:6" x14ac:dyDescent="0.2">
      <c r="A44" s="5">
        <v>43145</v>
      </c>
      <c r="B44" s="6">
        <v>25</v>
      </c>
      <c r="C44" s="6">
        <v>206</v>
      </c>
      <c r="D44" s="6">
        <v>22.1</v>
      </c>
      <c r="E44" s="6">
        <v>69.25</v>
      </c>
      <c r="F44" s="7">
        <v>1800.86</v>
      </c>
    </row>
    <row r="45" spans="1:6" x14ac:dyDescent="0.2">
      <c r="A45" s="5">
        <v>43146</v>
      </c>
      <c r="B45" s="6">
        <v>24.3</v>
      </c>
      <c r="C45" s="6">
        <v>206</v>
      </c>
      <c r="D45" s="6">
        <v>22.5</v>
      </c>
      <c r="E45" s="6">
        <v>69.25</v>
      </c>
      <c r="F45" s="7">
        <v>1805.89</v>
      </c>
    </row>
    <row r="46" spans="1:6" x14ac:dyDescent="0.2">
      <c r="A46" s="5">
        <v>43147</v>
      </c>
      <c r="B46" s="6">
        <v>24.9</v>
      </c>
      <c r="C46" s="6">
        <v>206</v>
      </c>
      <c r="D46" s="6">
        <v>22.5</v>
      </c>
      <c r="E46" s="6">
        <v>68.75</v>
      </c>
      <c r="F46" s="7">
        <v>1809.67</v>
      </c>
    </row>
    <row r="47" spans="1:6" x14ac:dyDescent="0.2">
      <c r="A47" s="5">
        <v>43150</v>
      </c>
      <c r="B47" s="6">
        <v>25</v>
      </c>
      <c r="C47" s="6">
        <v>208</v>
      </c>
      <c r="D47" s="6">
        <v>22.5</v>
      </c>
      <c r="E47" s="6">
        <v>69.25</v>
      </c>
      <c r="F47" s="7">
        <v>1801.02</v>
      </c>
    </row>
    <row r="48" spans="1:6" x14ac:dyDescent="0.2">
      <c r="A48" s="5">
        <v>43151</v>
      </c>
      <c r="B48" s="6">
        <v>24.9</v>
      </c>
      <c r="C48" s="6">
        <v>205</v>
      </c>
      <c r="D48" s="6">
        <v>22.3</v>
      </c>
      <c r="E48" s="6">
        <v>68.5</v>
      </c>
      <c r="F48" s="7">
        <v>1801.16</v>
      </c>
    </row>
    <row r="49" spans="1:6" x14ac:dyDescent="0.2">
      <c r="A49" s="5">
        <v>43152</v>
      </c>
      <c r="B49" s="6">
        <v>24.8</v>
      </c>
      <c r="C49" s="6">
        <v>206</v>
      </c>
      <c r="D49" s="6">
        <v>21.7</v>
      </c>
      <c r="E49" s="6">
        <v>68</v>
      </c>
      <c r="F49" s="7">
        <v>1788.63</v>
      </c>
    </row>
    <row r="50" spans="1:6" x14ac:dyDescent="0.2">
      <c r="A50" s="5">
        <v>43153</v>
      </c>
      <c r="B50" s="6">
        <v>24.3</v>
      </c>
      <c r="C50" s="6">
        <v>206</v>
      </c>
      <c r="D50" s="6">
        <v>20.7</v>
      </c>
      <c r="E50" s="6">
        <v>67.75</v>
      </c>
      <c r="F50" s="7">
        <v>1808.06</v>
      </c>
    </row>
    <row r="51" spans="1:6" x14ac:dyDescent="0.2">
      <c r="A51" s="5">
        <v>43154</v>
      </c>
      <c r="B51" s="6">
        <v>24.9</v>
      </c>
      <c r="C51" s="6">
        <v>206</v>
      </c>
      <c r="D51" s="6">
        <v>21.7</v>
      </c>
      <c r="E51" s="6">
        <v>68.75</v>
      </c>
      <c r="F51" s="7">
        <v>1834.18</v>
      </c>
    </row>
    <row r="52" spans="1:6" x14ac:dyDescent="0.2">
      <c r="A52" s="5">
        <v>43157</v>
      </c>
      <c r="B52" s="6">
        <v>24.8</v>
      </c>
      <c r="C52" s="6">
        <v>208</v>
      </c>
      <c r="D52" s="6">
        <v>21.8</v>
      </c>
      <c r="E52" s="6">
        <v>71.25</v>
      </c>
      <c r="F52" s="7">
        <v>1830.39</v>
      </c>
    </row>
    <row r="53" spans="1:6" x14ac:dyDescent="0.2">
      <c r="A53" s="5">
        <v>43158</v>
      </c>
      <c r="B53" s="6">
        <v>25</v>
      </c>
      <c r="C53" s="6">
        <v>210</v>
      </c>
      <c r="D53" s="6">
        <v>20.8</v>
      </c>
      <c r="E53" s="6">
        <v>70.75</v>
      </c>
      <c r="F53" s="7">
        <v>1830.13</v>
      </c>
    </row>
    <row r="54" spans="1:6" x14ac:dyDescent="0.2">
      <c r="A54" s="5">
        <v>43159</v>
      </c>
      <c r="B54" s="6">
        <v>25.5</v>
      </c>
      <c r="C54" s="6">
        <v>211</v>
      </c>
      <c r="D54" s="6">
        <v>21.3</v>
      </c>
      <c r="E54" s="6">
        <v>70.75</v>
      </c>
      <c r="F54" s="7">
        <v>1811.98</v>
      </c>
    </row>
    <row r="55" spans="1:6" x14ac:dyDescent="0.2">
      <c r="A55" s="5">
        <v>43161</v>
      </c>
      <c r="B55" s="6">
        <v>24.7</v>
      </c>
      <c r="C55" s="6">
        <v>210</v>
      </c>
      <c r="D55" s="6">
        <v>21</v>
      </c>
      <c r="E55" s="6">
        <v>69.5</v>
      </c>
      <c r="F55" s="7">
        <v>1808.89</v>
      </c>
    </row>
    <row r="56" spans="1:6" x14ac:dyDescent="0.2">
      <c r="A56" s="5">
        <v>43164</v>
      </c>
      <c r="B56" s="6">
        <v>24.5</v>
      </c>
      <c r="C56" s="6">
        <v>208</v>
      </c>
      <c r="D56" s="6">
        <v>21.3</v>
      </c>
      <c r="E56" s="6">
        <v>69</v>
      </c>
      <c r="F56" s="7">
        <v>1799.06</v>
      </c>
    </row>
    <row r="57" spans="1:6" x14ac:dyDescent="0.2">
      <c r="A57" s="5">
        <v>43165</v>
      </c>
      <c r="B57" s="6">
        <v>24.1</v>
      </c>
      <c r="C57" s="6">
        <v>208</v>
      </c>
      <c r="D57" s="6">
        <v>20.9</v>
      </c>
      <c r="E57" s="6">
        <v>68.75</v>
      </c>
      <c r="F57" s="7">
        <v>1781.64</v>
      </c>
    </row>
    <row r="58" spans="1:6" x14ac:dyDescent="0.2">
      <c r="A58" s="5">
        <v>43166</v>
      </c>
      <c r="B58" s="6">
        <v>24.1</v>
      </c>
      <c r="C58" s="6">
        <v>206</v>
      </c>
      <c r="D58" s="6">
        <v>20.7</v>
      </c>
      <c r="E58" s="6">
        <v>68.25</v>
      </c>
      <c r="F58" s="7">
        <v>1778.9</v>
      </c>
    </row>
    <row r="59" spans="1:6" x14ac:dyDescent="0.2">
      <c r="A59" s="5">
        <v>43167</v>
      </c>
      <c r="B59" s="6">
        <v>24.2</v>
      </c>
      <c r="C59" s="6">
        <v>209</v>
      </c>
      <c r="D59" s="6">
        <v>21</v>
      </c>
      <c r="E59" s="6">
        <v>68</v>
      </c>
      <c r="F59" s="7">
        <v>1775.37</v>
      </c>
    </row>
    <row r="60" spans="1:6" x14ac:dyDescent="0.2">
      <c r="A60" s="5">
        <v>43168</v>
      </c>
      <c r="B60" s="6">
        <v>23.6</v>
      </c>
      <c r="C60" s="6">
        <v>210</v>
      </c>
      <c r="D60" s="6">
        <v>20.100000000000001</v>
      </c>
      <c r="E60" s="6">
        <v>67.5</v>
      </c>
      <c r="F60" s="7">
        <v>1800.32</v>
      </c>
    </row>
    <row r="61" spans="1:6" x14ac:dyDescent="0.2">
      <c r="A61" s="5">
        <v>43171</v>
      </c>
      <c r="B61" s="6">
        <v>23.6</v>
      </c>
      <c r="C61" s="6">
        <v>211</v>
      </c>
      <c r="D61" s="6">
        <v>20.2</v>
      </c>
      <c r="E61" s="6">
        <v>68.5</v>
      </c>
      <c r="F61" s="7">
        <v>1809.9</v>
      </c>
    </row>
    <row r="62" spans="1:6" x14ac:dyDescent="0.2">
      <c r="A62" s="5">
        <v>43172</v>
      </c>
      <c r="B62" s="6">
        <v>23.5</v>
      </c>
      <c r="C62" s="6">
        <v>209</v>
      </c>
      <c r="D62" s="6">
        <v>19.8</v>
      </c>
      <c r="E62" s="6">
        <v>68.5</v>
      </c>
      <c r="F62" s="7">
        <v>1813.4</v>
      </c>
    </row>
    <row r="63" spans="1:6" x14ac:dyDescent="0.2">
      <c r="A63" s="5">
        <v>43173</v>
      </c>
      <c r="B63" s="6">
        <v>24.2</v>
      </c>
      <c r="C63" s="6">
        <v>209</v>
      </c>
      <c r="D63" s="6">
        <v>19.600000000000001</v>
      </c>
      <c r="E63" s="6">
        <v>68</v>
      </c>
      <c r="F63" s="7">
        <v>1816.08</v>
      </c>
    </row>
    <row r="64" spans="1:6" x14ac:dyDescent="0.2">
      <c r="A64" s="5">
        <v>43174</v>
      </c>
      <c r="B64" s="6">
        <v>24.4</v>
      </c>
      <c r="C64" s="6">
        <v>210</v>
      </c>
      <c r="D64" s="6">
        <v>20</v>
      </c>
      <c r="E64" s="6">
        <v>67.75</v>
      </c>
      <c r="F64" s="7">
        <v>1811.76</v>
      </c>
    </row>
    <row r="65" spans="1:6" x14ac:dyDescent="0.2">
      <c r="A65" s="5">
        <v>43175</v>
      </c>
      <c r="B65" s="6">
        <v>24.1</v>
      </c>
      <c r="C65" s="6">
        <v>209</v>
      </c>
      <c r="D65" s="6">
        <v>21</v>
      </c>
      <c r="E65" s="6">
        <v>68</v>
      </c>
      <c r="F65" s="7">
        <v>1799.79</v>
      </c>
    </row>
    <row r="66" spans="1:6" x14ac:dyDescent="0.2">
      <c r="A66" s="5">
        <v>43178</v>
      </c>
      <c r="B66" s="6">
        <v>23.9</v>
      </c>
      <c r="C66" s="6">
        <v>208</v>
      </c>
      <c r="D66" s="6">
        <v>20.7</v>
      </c>
      <c r="E66" s="6">
        <v>67.75</v>
      </c>
      <c r="F66" s="7">
        <v>1799.84</v>
      </c>
    </row>
    <row r="67" spans="1:6" x14ac:dyDescent="0.2">
      <c r="A67" s="5">
        <v>43179</v>
      </c>
      <c r="B67" s="6">
        <v>24</v>
      </c>
      <c r="C67" s="6">
        <v>206</v>
      </c>
      <c r="D67" s="6">
        <v>21</v>
      </c>
      <c r="E67" s="6">
        <v>67.75</v>
      </c>
      <c r="F67" s="7">
        <v>1801.43</v>
      </c>
    </row>
    <row r="68" spans="1:6" x14ac:dyDescent="0.2">
      <c r="A68" s="5">
        <v>43180</v>
      </c>
      <c r="B68" s="6">
        <v>23.9</v>
      </c>
      <c r="C68" s="6">
        <v>203</v>
      </c>
      <c r="D68" s="6">
        <v>21.4</v>
      </c>
      <c r="E68" s="6">
        <v>68.5</v>
      </c>
      <c r="F68" s="7">
        <v>1798.55</v>
      </c>
    </row>
    <row r="69" spans="1:6" x14ac:dyDescent="0.2">
      <c r="A69" s="5">
        <v>43181</v>
      </c>
      <c r="B69" s="6">
        <v>23.8</v>
      </c>
      <c r="C69" s="6">
        <v>204</v>
      </c>
      <c r="D69" s="6">
        <v>21.6</v>
      </c>
      <c r="E69" s="6">
        <v>68</v>
      </c>
      <c r="F69" s="7">
        <v>1794.21</v>
      </c>
    </row>
    <row r="70" spans="1:6" x14ac:dyDescent="0.2">
      <c r="A70" s="5">
        <v>43182</v>
      </c>
      <c r="B70" s="6">
        <v>23.6</v>
      </c>
      <c r="C70" s="6">
        <v>202</v>
      </c>
      <c r="D70" s="6">
        <v>21.4</v>
      </c>
      <c r="E70" s="6">
        <v>68</v>
      </c>
      <c r="F70" s="7">
        <v>1801.1</v>
      </c>
    </row>
    <row r="71" spans="1:6" x14ac:dyDescent="0.2">
      <c r="A71" s="5">
        <v>43185</v>
      </c>
      <c r="B71" s="6">
        <v>24</v>
      </c>
      <c r="C71" s="6">
        <v>200</v>
      </c>
      <c r="D71" s="6">
        <v>21.3</v>
      </c>
      <c r="E71" s="6">
        <v>67.75</v>
      </c>
      <c r="F71" s="7">
        <v>1802.58</v>
      </c>
    </row>
    <row r="72" spans="1:6" x14ac:dyDescent="0.2">
      <c r="A72" s="5">
        <v>43186</v>
      </c>
      <c r="B72" s="6">
        <v>24</v>
      </c>
      <c r="C72" s="6">
        <v>202</v>
      </c>
      <c r="D72" s="6">
        <v>21.6</v>
      </c>
      <c r="E72" s="6">
        <v>67.75</v>
      </c>
      <c r="F72" s="7">
        <v>1784.99</v>
      </c>
    </row>
    <row r="73" spans="1:6" x14ac:dyDescent="0.2">
      <c r="A73" s="5">
        <v>43187</v>
      </c>
      <c r="B73" s="6">
        <v>23.8</v>
      </c>
      <c r="C73" s="6">
        <v>202</v>
      </c>
      <c r="D73" s="6">
        <v>21.5</v>
      </c>
      <c r="E73" s="6">
        <v>67.75</v>
      </c>
      <c r="F73" s="7">
        <v>1766.92</v>
      </c>
    </row>
    <row r="74" spans="1:6" x14ac:dyDescent="0.2">
      <c r="A74" s="5">
        <v>43188</v>
      </c>
      <c r="B74" s="6">
        <v>23.5</v>
      </c>
      <c r="C74" s="6">
        <v>198</v>
      </c>
      <c r="D74" s="6">
        <v>21.3</v>
      </c>
      <c r="E74" s="6">
        <v>66</v>
      </c>
      <c r="F74" s="7">
        <v>1766.92</v>
      </c>
    </row>
    <row r="75" spans="1:6" x14ac:dyDescent="0.2">
      <c r="A75" s="5">
        <v>43189</v>
      </c>
      <c r="B75" s="6">
        <v>24.1</v>
      </c>
      <c r="C75" s="6">
        <v>197</v>
      </c>
      <c r="D75" s="6">
        <v>21.3</v>
      </c>
      <c r="E75" s="6">
        <v>67.5</v>
      </c>
      <c r="F75" s="7">
        <v>1782.28</v>
      </c>
    </row>
    <row r="76" spans="1:6" x14ac:dyDescent="0.2">
      <c r="A76" s="5">
        <v>43192</v>
      </c>
      <c r="B76" s="6">
        <v>24.2</v>
      </c>
      <c r="C76" s="6">
        <v>199.5</v>
      </c>
      <c r="D76" s="6">
        <v>21.7</v>
      </c>
      <c r="E76" s="6">
        <v>67.5</v>
      </c>
      <c r="F76" s="7">
        <v>1765.24</v>
      </c>
    </row>
    <row r="77" spans="1:6" x14ac:dyDescent="0.2">
      <c r="A77" s="5">
        <v>43193</v>
      </c>
      <c r="B77" s="6">
        <v>24.1</v>
      </c>
      <c r="C77" s="6">
        <v>198.5</v>
      </c>
      <c r="D77" s="6">
        <v>21.9</v>
      </c>
      <c r="E77" s="6">
        <v>69.5</v>
      </c>
      <c r="F77" s="7">
        <v>1724.98</v>
      </c>
    </row>
    <row r="78" spans="1:6" x14ac:dyDescent="0.2">
      <c r="A78" s="5">
        <v>43194</v>
      </c>
      <c r="B78" s="6">
        <v>23.7</v>
      </c>
      <c r="C78" s="6">
        <v>188.5</v>
      </c>
      <c r="D78" s="6">
        <v>21.5</v>
      </c>
      <c r="E78" s="6">
        <v>68.5</v>
      </c>
      <c r="F78" s="7">
        <v>1739.92</v>
      </c>
    </row>
    <row r="79" spans="1:6" x14ac:dyDescent="0.2">
      <c r="A79" s="5">
        <v>43195</v>
      </c>
      <c r="B79" s="6">
        <v>23.6</v>
      </c>
      <c r="C79" s="6">
        <v>189</v>
      </c>
      <c r="D79" s="6">
        <v>21.6</v>
      </c>
      <c r="E79" s="6">
        <v>69.75</v>
      </c>
      <c r="F79" s="7">
        <v>1751.27</v>
      </c>
    </row>
    <row r="80" spans="1:6" x14ac:dyDescent="0.2">
      <c r="A80" s="5">
        <v>43199</v>
      </c>
      <c r="B80" s="6">
        <v>24</v>
      </c>
      <c r="C80" s="6">
        <v>193</v>
      </c>
      <c r="D80" s="6">
        <v>22</v>
      </c>
      <c r="E80" s="6">
        <v>70.5</v>
      </c>
      <c r="F80" s="7">
        <v>1760.95</v>
      </c>
    </row>
    <row r="81" spans="1:6" x14ac:dyDescent="0.2">
      <c r="A81" s="5">
        <v>43200</v>
      </c>
      <c r="B81" s="6">
        <v>23.8</v>
      </c>
      <c r="C81" s="6">
        <v>194.5</v>
      </c>
      <c r="D81" s="6">
        <v>22</v>
      </c>
      <c r="E81" s="6">
        <v>72</v>
      </c>
      <c r="F81" s="7">
        <v>1763.22</v>
      </c>
    </row>
    <row r="82" spans="1:6" x14ac:dyDescent="0.2">
      <c r="A82" s="5">
        <v>43201</v>
      </c>
      <c r="B82" s="6">
        <v>24.2</v>
      </c>
      <c r="C82" s="6">
        <v>197.5</v>
      </c>
      <c r="D82" s="6">
        <v>21.8</v>
      </c>
      <c r="E82" s="6">
        <v>71.25</v>
      </c>
      <c r="F82" s="7">
        <v>1767.17</v>
      </c>
    </row>
    <row r="83" spans="1:6" x14ac:dyDescent="0.2">
      <c r="A83" s="5">
        <v>43207</v>
      </c>
      <c r="B83" s="6">
        <v>23.8</v>
      </c>
      <c r="C83" s="6">
        <v>201</v>
      </c>
      <c r="D83" s="6">
        <v>22.8</v>
      </c>
      <c r="E83" s="6">
        <v>70</v>
      </c>
      <c r="F83" s="7">
        <v>1755.53</v>
      </c>
    </row>
    <row r="84" spans="1:6" x14ac:dyDescent="0.2">
      <c r="A84" s="5">
        <v>43208</v>
      </c>
      <c r="B84" s="6">
        <v>23.8</v>
      </c>
      <c r="C84" s="6">
        <v>205</v>
      </c>
      <c r="D84" s="6">
        <v>22.8</v>
      </c>
      <c r="E84" s="6">
        <v>70.25</v>
      </c>
      <c r="F84" s="7">
        <v>1771.56</v>
      </c>
    </row>
    <row r="85" spans="1:6" x14ac:dyDescent="0.2">
      <c r="A85" s="5">
        <v>43209</v>
      </c>
      <c r="B85" s="6">
        <v>24.1</v>
      </c>
      <c r="C85" s="6">
        <v>201</v>
      </c>
      <c r="D85" s="6">
        <v>23.1</v>
      </c>
      <c r="E85" s="6">
        <v>70.25</v>
      </c>
      <c r="F85" s="7">
        <v>1794.94</v>
      </c>
    </row>
    <row r="86" spans="1:6" x14ac:dyDescent="0.2">
      <c r="A86" s="5">
        <v>43210</v>
      </c>
      <c r="B86" s="6">
        <v>24.1</v>
      </c>
      <c r="C86" s="6">
        <v>203</v>
      </c>
      <c r="D86" s="6">
        <v>23.1</v>
      </c>
      <c r="E86" s="6">
        <v>70</v>
      </c>
      <c r="F86" s="7">
        <v>1801.28</v>
      </c>
    </row>
    <row r="87" spans="1:6" x14ac:dyDescent="0.2">
      <c r="A87" s="5">
        <v>43213</v>
      </c>
      <c r="B87" s="6">
        <v>24</v>
      </c>
      <c r="C87" s="6">
        <v>196</v>
      </c>
      <c r="D87" s="6">
        <v>22.8</v>
      </c>
      <c r="E87" s="6">
        <v>71</v>
      </c>
      <c r="F87" s="7">
        <v>1790.14</v>
      </c>
    </row>
    <row r="88" spans="1:6" x14ac:dyDescent="0.2">
      <c r="A88" s="5">
        <v>43214</v>
      </c>
      <c r="B88" s="6">
        <v>24.1</v>
      </c>
      <c r="C88" s="6">
        <v>191</v>
      </c>
      <c r="D88" s="6">
        <v>22.6</v>
      </c>
      <c r="E88" s="6">
        <v>70.5</v>
      </c>
      <c r="F88" s="7">
        <v>1788.2</v>
      </c>
    </row>
    <row r="89" spans="1:6" x14ac:dyDescent="0.2">
      <c r="A89" s="5">
        <v>43215</v>
      </c>
      <c r="B89" s="6">
        <v>23.9</v>
      </c>
      <c r="C89" s="6">
        <v>191.5</v>
      </c>
      <c r="D89" s="6">
        <v>22.7</v>
      </c>
      <c r="E89" s="6">
        <v>70.75</v>
      </c>
      <c r="F89" s="7">
        <v>1779.52</v>
      </c>
    </row>
    <row r="90" spans="1:6" x14ac:dyDescent="0.2">
      <c r="A90" s="5">
        <v>43216</v>
      </c>
      <c r="B90" s="6">
        <v>23.6</v>
      </c>
      <c r="C90" s="6">
        <v>192.5</v>
      </c>
      <c r="D90" s="6">
        <v>22.6</v>
      </c>
      <c r="E90" s="6">
        <v>71</v>
      </c>
      <c r="F90" s="7">
        <v>1773.2</v>
      </c>
    </row>
    <row r="91" spans="1:6" x14ac:dyDescent="0.2">
      <c r="A91" s="5">
        <v>43217</v>
      </c>
      <c r="B91" s="6">
        <v>23.7</v>
      </c>
      <c r="C91" s="6">
        <v>194.5</v>
      </c>
      <c r="D91" s="6">
        <v>23.1</v>
      </c>
      <c r="E91" s="6">
        <v>71.75</v>
      </c>
      <c r="F91" s="7">
        <v>1778.02</v>
      </c>
    </row>
    <row r="92" spans="1:6" x14ac:dyDescent="0.2">
      <c r="A92" s="5">
        <v>43220</v>
      </c>
      <c r="B92" s="6">
        <v>24</v>
      </c>
      <c r="C92" s="6">
        <v>193</v>
      </c>
      <c r="D92" s="6">
        <v>23.3</v>
      </c>
      <c r="E92" s="6">
        <v>71.25</v>
      </c>
      <c r="F92" s="7">
        <v>1780.11</v>
      </c>
    </row>
    <row r="93" spans="1:6" x14ac:dyDescent="0.2">
      <c r="A93" s="5">
        <v>43222</v>
      </c>
      <c r="B93" s="6">
        <v>24.1</v>
      </c>
      <c r="C93" s="6">
        <v>195</v>
      </c>
      <c r="D93" s="6">
        <v>23.3</v>
      </c>
      <c r="E93" s="6">
        <v>71.5</v>
      </c>
      <c r="F93" s="7">
        <v>1791.13</v>
      </c>
    </row>
    <row r="94" spans="1:6" x14ac:dyDescent="0.2">
      <c r="A94" s="5">
        <v>43223</v>
      </c>
      <c r="B94" s="6">
        <v>24.3</v>
      </c>
      <c r="C94" s="6">
        <v>194</v>
      </c>
      <c r="D94" s="6">
        <v>22.9</v>
      </c>
      <c r="E94" s="6">
        <v>71.5</v>
      </c>
      <c r="F94" s="7">
        <v>1790.8</v>
      </c>
    </row>
    <row r="95" spans="1:6" x14ac:dyDescent="0.2">
      <c r="A95" s="5">
        <v>43224</v>
      </c>
      <c r="B95" s="6">
        <v>23.9</v>
      </c>
      <c r="C95" s="6">
        <v>191</v>
      </c>
      <c r="D95" s="6">
        <v>22.8</v>
      </c>
      <c r="E95" s="6">
        <v>71</v>
      </c>
      <c r="F95" s="7">
        <v>1779.87</v>
      </c>
    </row>
    <row r="96" spans="1:6" x14ac:dyDescent="0.2">
      <c r="A96" s="5">
        <v>43227</v>
      </c>
      <c r="B96" s="6">
        <v>23.7</v>
      </c>
      <c r="C96" s="6">
        <v>189</v>
      </c>
      <c r="D96" s="6">
        <v>22.7</v>
      </c>
      <c r="E96" s="6">
        <v>71</v>
      </c>
      <c r="F96" s="7">
        <v>1779.8</v>
      </c>
    </row>
    <row r="97" spans="1:6" x14ac:dyDescent="0.2">
      <c r="A97" s="5">
        <v>43228</v>
      </c>
      <c r="B97" s="6">
        <v>23.7</v>
      </c>
      <c r="C97" s="6">
        <v>191.5</v>
      </c>
      <c r="D97" s="6">
        <v>22.5</v>
      </c>
      <c r="E97" s="6">
        <v>69.75</v>
      </c>
      <c r="F97" s="7">
        <v>1760.25</v>
      </c>
    </row>
    <row r="98" spans="1:6" x14ac:dyDescent="0.2">
      <c r="A98" s="5">
        <v>43229</v>
      </c>
      <c r="B98" s="6">
        <v>23.7</v>
      </c>
      <c r="C98" s="6">
        <v>188</v>
      </c>
      <c r="D98" s="6">
        <v>21.5</v>
      </c>
      <c r="E98" s="6">
        <v>70.25</v>
      </c>
      <c r="F98" s="7">
        <v>1756.9</v>
      </c>
    </row>
    <row r="99" spans="1:6" x14ac:dyDescent="0.2">
      <c r="A99" s="5">
        <v>43230</v>
      </c>
      <c r="B99" s="6">
        <v>23.7</v>
      </c>
      <c r="C99" s="6">
        <v>187</v>
      </c>
      <c r="D99" s="6">
        <v>21.5</v>
      </c>
      <c r="E99" s="6">
        <v>70.25</v>
      </c>
      <c r="F99" s="7">
        <v>1746.89</v>
      </c>
    </row>
    <row r="100" spans="1:6" x14ac:dyDescent="0.2">
      <c r="A100" s="5">
        <v>43231</v>
      </c>
      <c r="B100" s="6">
        <v>24</v>
      </c>
      <c r="C100" s="6">
        <v>190</v>
      </c>
      <c r="D100" s="6">
        <v>21.4</v>
      </c>
      <c r="E100" s="6">
        <v>71.25</v>
      </c>
      <c r="F100" s="7">
        <v>1765.93</v>
      </c>
    </row>
    <row r="101" spans="1:6" x14ac:dyDescent="0.2">
      <c r="A101" s="5">
        <v>43234</v>
      </c>
      <c r="B101" s="6">
        <v>24.2</v>
      </c>
      <c r="C101" s="6">
        <v>192</v>
      </c>
      <c r="D101" s="6">
        <v>21.3</v>
      </c>
      <c r="E101" s="6">
        <v>71.5</v>
      </c>
      <c r="F101" s="7">
        <v>1773.1</v>
      </c>
    </row>
    <row r="102" spans="1:6" x14ac:dyDescent="0.2">
      <c r="A102" s="5">
        <v>43235</v>
      </c>
      <c r="B102" s="6">
        <v>24.6</v>
      </c>
      <c r="C102" s="6">
        <v>191.5</v>
      </c>
      <c r="D102" s="6">
        <v>20.8</v>
      </c>
      <c r="E102" s="6">
        <v>71</v>
      </c>
      <c r="F102" s="7">
        <v>1766.86</v>
      </c>
    </row>
    <row r="103" spans="1:6" x14ac:dyDescent="0.2">
      <c r="A103" s="5">
        <v>43236</v>
      </c>
      <c r="B103" s="6">
        <v>25</v>
      </c>
      <c r="C103" s="6">
        <v>191</v>
      </c>
      <c r="D103" s="6">
        <v>19.399999999999999</v>
      </c>
      <c r="E103" s="6">
        <v>70</v>
      </c>
      <c r="F103" s="7">
        <v>1750.62</v>
      </c>
    </row>
    <row r="104" spans="1:6" x14ac:dyDescent="0.2">
      <c r="A104" s="5">
        <v>43237</v>
      </c>
      <c r="B104" s="6">
        <v>24.9</v>
      </c>
      <c r="C104" s="6">
        <v>187</v>
      </c>
      <c r="D104" s="6">
        <v>19.5</v>
      </c>
      <c r="E104" s="6">
        <v>70.5</v>
      </c>
      <c r="F104" s="7">
        <v>1751.2</v>
      </c>
    </row>
    <row r="105" spans="1:6" x14ac:dyDescent="0.2">
      <c r="A105" s="5">
        <v>43238</v>
      </c>
      <c r="B105" s="6">
        <v>24.7</v>
      </c>
      <c r="C105" s="6">
        <v>188.5</v>
      </c>
      <c r="D105" s="6">
        <v>19.100000000000001</v>
      </c>
      <c r="E105" s="6">
        <v>69.75</v>
      </c>
      <c r="F105" s="7">
        <v>1754.17</v>
      </c>
    </row>
    <row r="106" spans="1:6" x14ac:dyDescent="0.2">
      <c r="A106" s="5">
        <v>43241</v>
      </c>
      <c r="B106" s="6">
        <v>25.5</v>
      </c>
      <c r="C106" s="6">
        <v>193.5</v>
      </c>
      <c r="D106" s="6">
        <v>19.5</v>
      </c>
      <c r="E106" s="6">
        <v>69.5</v>
      </c>
      <c r="F106" s="7">
        <v>1768.31</v>
      </c>
    </row>
    <row r="107" spans="1:6" x14ac:dyDescent="0.2">
      <c r="A107" s="5">
        <v>43242</v>
      </c>
      <c r="B107" s="6">
        <v>25.25</v>
      </c>
      <c r="C107" s="6">
        <v>194</v>
      </c>
      <c r="D107" s="6">
        <v>19.8</v>
      </c>
      <c r="E107" s="6">
        <v>69</v>
      </c>
      <c r="F107" s="7">
        <v>1760.71</v>
      </c>
    </row>
    <row r="108" spans="1:6" x14ac:dyDescent="0.2">
      <c r="A108" s="5">
        <v>43243</v>
      </c>
      <c r="B108" s="6">
        <v>26</v>
      </c>
      <c r="C108" s="6">
        <v>193.5</v>
      </c>
      <c r="D108" s="6">
        <v>19.399999999999999</v>
      </c>
      <c r="E108" s="6">
        <v>68.75</v>
      </c>
      <c r="F108" s="7">
        <v>1753.6</v>
      </c>
    </row>
    <row r="109" spans="1:6" x14ac:dyDescent="0.2">
      <c r="A109" s="5">
        <v>43244</v>
      </c>
      <c r="B109" s="6">
        <v>26</v>
      </c>
      <c r="C109" s="6">
        <v>192</v>
      </c>
      <c r="D109" s="6">
        <v>19.100000000000001</v>
      </c>
      <c r="E109" s="6">
        <v>69</v>
      </c>
      <c r="F109" s="7">
        <v>1732.51</v>
      </c>
    </row>
    <row r="110" spans="1:6" x14ac:dyDescent="0.2">
      <c r="A110" s="5">
        <v>43245</v>
      </c>
      <c r="B110" s="6">
        <v>26.25</v>
      </c>
      <c r="C110" s="6">
        <v>193.5</v>
      </c>
      <c r="D110" s="6">
        <v>17.3</v>
      </c>
      <c r="E110" s="6">
        <v>69</v>
      </c>
      <c r="F110" s="7">
        <v>1741.21</v>
      </c>
    </row>
    <row r="111" spans="1:6" x14ac:dyDescent="0.2">
      <c r="A111" s="5">
        <v>43248</v>
      </c>
      <c r="B111" s="6">
        <v>26.25</v>
      </c>
      <c r="C111" s="6">
        <v>195.5</v>
      </c>
      <c r="D111" s="6">
        <v>18</v>
      </c>
      <c r="E111" s="6">
        <v>68.25</v>
      </c>
      <c r="F111" s="7">
        <v>1734.54</v>
      </c>
    </row>
    <row r="112" spans="1:6" x14ac:dyDescent="0.2">
      <c r="A112" s="5">
        <v>43250</v>
      </c>
      <c r="B112" s="6">
        <v>26.25</v>
      </c>
      <c r="C112" s="6">
        <v>192.5</v>
      </c>
      <c r="D112" s="6">
        <v>17.7</v>
      </c>
      <c r="E112" s="6">
        <v>67.5</v>
      </c>
      <c r="F112" s="7">
        <v>1725.14</v>
      </c>
    </row>
    <row r="113" spans="1:6" x14ac:dyDescent="0.2">
      <c r="A113" s="5">
        <v>43251</v>
      </c>
      <c r="B113" s="6">
        <v>26.75</v>
      </c>
      <c r="C113" s="6">
        <v>189</v>
      </c>
      <c r="D113" s="6">
        <v>17.5</v>
      </c>
      <c r="E113" s="6">
        <v>68.5</v>
      </c>
      <c r="F113" s="7">
        <v>1726.97</v>
      </c>
    </row>
    <row r="114" spans="1:6" x14ac:dyDescent="0.2">
      <c r="A114" s="5">
        <v>43252</v>
      </c>
      <c r="B114" s="6">
        <v>26.5</v>
      </c>
      <c r="C114" s="6">
        <v>189.5</v>
      </c>
      <c r="D114" s="6">
        <v>17.399999999999999</v>
      </c>
      <c r="E114" s="6">
        <v>68.5</v>
      </c>
      <c r="F114" s="7">
        <v>1719.82</v>
      </c>
    </row>
    <row r="115" spans="1:6" x14ac:dyDescent="0.2">
      <c r="A115" s="5">
        <v>43255</v>
      </c>
      <c r="B115" s="6">
        <v>26</v>
      </c>
      <c r="C115" s="6">
        <v>189.5</v>
      </c>
      <c r="D115" s="6">
        <v>15.7</v>
      </c>
      <c r="E115" s="6">
        <v>69.75</v>
      </c>
      <c r="F115" s="7">
        <v>1721.29</v>
      </c>
    </row>
    <row r="116" spans="1:6" x14ac:dyDescent="0.2">
      <c r="A116" s="5">
        <v>43256</v>
      </c>
      <c r="B116" s="6">
        <v>26.25</v>
      </c>
      <c r="C116" s="6">
        <v>195</v>
      </c>
      <c r="D116" s="6">
        <v>15.7</v>
      </c>
      <c r="E116" s="6">
        <v>69.75</v>
      </c>
      <c r="F116" s="7">
        <v>1732.71</v>
      </c>
    </row>
    <row r="117" spans="1:6" x14ac:dyDescent="0.2">
      <c r="A117" s="5">
        <v>43257</v>
      </c>
      <c r="B117" s="6">
        <v>26.75</v>
      </c>
      <c r="C117" s="6">
        <v>194.5</v>
      </c>
      <c r="D117" s="6">
        <v>15.2</v>
      </c>
      <c r="E117" s="6">
        <v>69.75</v>
      </c>
      <c r="F117" s="7">
        <v>1738.7</v>
      </c>
    </row>
    <row r="118" spans="1:6" x14ac:dyDescent="0.2">
      <c r="A118" s="5">
        <v>43258</v>
      </c>
      <c r="B118" s="6">
        <v>27.25</v>
      </c>
      <c r="C118" s="6">
        <v>195</v>
      </c>
      <c r="D118" s="6">
        <v>16.399999999999999</v>
      </c>
      <c r="E118" s="6">
        <v>69</v>
      </c>
      <c r="F118" s="7">
        <v>1733.05</v>
      </c>
    </row>
    <row r="119" spans="1:6" x14ac:dyDescent="0.2">
      <c r="A119" s="5">
        <v>43259</v>
      </c>
      <c r="B119" s="6">
        <v>27.75</v>
      </c>
      <c r="C119" s="6">
        <v>195.5</v>
      </c>
      <c r="D119" s="6">
        <v>16.399999999999999</v>
      </c>
      <c r="E119" s="6">
        <v>68.5</v>
      </c>
      <c r="F119" s="7">
        <v>1722.04</v>
      </c>
    </row>
    <row r="120" spans="1:6" x14ac:dyDescent="0.2">
      <c r="A120" s="5">
        <v>43262</v>
      </c>
      <c r="B120" s="6">
        <v>27.5</v>
      </c>
      <c r="C120" s="6">
        <v>196.5</v>
      </c>
      <c r="D120" s="6">
        <v>16.600000000000001</v>
      </c>
      <c r="E120" s="6">
        <v>68.25</v>
      </c>
      <c r="F120" s="7">
        <v>1723.11</v>
      </c>
    </row>
    <row r="121" spans="1:6" x14ac:dyDescent="0.2">
      <c r="A121" s="5">
        <v>43263</v>
      </c>
      <c r="B121" s="6">
        <v>27.5</v>
      </c>
      <c r="C121" s="6">
        <v>198</v>
      </c>
      <c r="D121" s="6">
        <v>16.399999999999999</v>
      </c>
      <c r="E121" s="6">
        <v>68.25</v>
      </c>
      <c r="F121" s="7">
        <v>1727.29</v>
      </c>
    </row>
    <row r="122" spans="1:6" x14ac:dyDescent="0.2">
      <c r="A122" s="5">
        <v>43264</v>
      </c>
      <c r="B122" s="6">
        <v>27</v>
      </c>
      <c r="C122" s="6">
        <v>198</v>
      </c>
      <c r="D122" s="6">
        <v>16.2</v>
      </c>
      <c r="E122" s="6">
        <v>67.5</v>
      </c>
      <c r="F122" s="7">
        <v>1718.34</v>
      </c>
    </row>
    <row r="123" spans="1:6" x14ac:dyDescent="0.2">
      <c r="A123" s="5">
        <v>43265</v>
      </c>
      <c r="B123" s="6">
        <v>27</v>
      </c>
      <c r="C123" s="6">
        <v>199.5</v>
      </c>
      <c r="D123" s="6">
        <v>16.3</v>
      </c>
      <c r="E123" s="6">
        <v>67.25</v>
      </c>
      <c r="F123" s="7">
        <v>1709.86</v>
      </c>
    </row>
    <row r="124" spans="1:6" x14ac:dyDescent="0.2">
      <c r="A124" s="5">
        <v>43266</v>
      </c>
      <c r="B124" s="6">
        <v>26.75</v>
      </c>
      <c r="C124" s="6">
        <v>199.5</v>
      </c>
      <c r="D124" s="6">
        <v>16.5</v>
      </c>
      <c r="E124" s="6">
        <v>67.25</v>
      </c>
      <c r="F124" s="7">
        <v>1704.82</v>
      </c>
    </row>
    <row r="125" spans="1:6" x14ac:dyDescent="0.2">
      <c r="A125" s="5">
        <v>43269</v>
      </c>
      <c r="B125" s="6">
        <v>26.25</v>
      </c>
      <c r="C125" s="6">
        <v>197.5</v>
      </c>
      <c r="D125" s="6">
        <v>15.9</v>
      </c>
      <c r="E125" s="6">
        <v>66.75</v>
      </c>
      <c r="F125" s="7">
        <v>1679.68</v>
      </c>
    </row>
    <row r="126" spans="1:6" x14ac:dyDescent="0.2">
      <c r="A126" s="5">
        <v>43270</v>
      </c>
      <c r="B126" s="6">
        <v>25.25</v>
      </c>
      <c r="C126" s="6">
        <v>195</v>
      </c>
      <c r="D126" s="6">
        <v>15.4</v>
      </c>
      <c r="E126" s="6">
        <v>65</v>
      </c>
      <c r="F126" s="7">
        <v>1639.54</v>
      </c>
    </row>
    <row r="127" spans="1:6" x14ac:dyDescent="0.2">
      <c r="A127" s="5">
        <v>43271</v>
      </c>
      <c r="B127" s="6">
        <v>26</v>
      </c>
      <c r="C127" s="6">
        <v>197</v>
      </c>
      <c r="D127" s="6">
        <v>16</v>
      </c>
      <c r="E127" s="6">
        <v>65.25</v>
      </c>
      <c r="F127" s="7">
        <v>1664.26</v>
      </c>
    </row>
    <row r="128" spans="1:6" x14ac:dyDescent="0.2">
      <c r="A128" s="5">
        <v>43272</v>
      </c>
      <c r="B128" s="6">
        <v>25.25</v>
      </c>
      <c r="C128" s="6">
        <v>195</v>
      </c>
      <c r="D128" s="6">
        <v>15.3</v>
      </c>
      <c r="E128" s="6">
        <v>64.25</v>
      </c>
      <c r="F128" s="7">
        <v>1634.44</v>
      </c>
    </row>
    <row r="129" spans="1:6" x14ac:dyDescent="0.2">
      <c r="A129" s="5">
        <v>43273</v>
      </c>
      <c r="B129" s="6">
        <v>25.75</v>
      </c>
      <c r="C129" s="6">
        <v>192.5</v>
      </c>
      <c r="D129" s="6">
        <v>14.8</v>
      </c>
      <c r="E129" s="6">
        <v>65</v>
      </c>
      <c r="F129" s="7">
        <v>1634.98</v>
      </c>
    </row>
    <row r="130" spans="1:6" x14ac:dyDescent="0.2">
      <c r="A130" s="5">
        <v>43276</v>
      </c>
      <c r="B130" s="6">
        <v>25.75</v>
      </c>
      <c r="C130" s="6">
        <v>192.5</v>
      </c>
      <c r="D130" s="6">
        <v>14.5</v>
      </c>
      <c r="E130" s="6">
        <v>64</v>
      </c>
      <c r="F130" s="7">
        <v>1622.28</v>
      </c>
    </row>
    <row r="131" spans="1:6" x14ac:dyDescent="0.2">
      <c r="A131" s="5">
        <v>43277</v>
      </c>
      <c r="B131" s="6">
        <v>25.75</v>
      </c>
      <c r="C131" s="6">
        <v>193.5</v>
      </c>
      <c r="D131" s="6">
        <v>14.4</v>
      </c>
      <c r="E131" s="6">
        <v>64</v>
      </c>
      <c r="F131" s="7">
        <v>1623.98</v>
      </c>
    </row>
    <row r="132" spans="1:6" x14ac:dyDescent="0.2">
      <c r="A132" s="5">
        <v>43278</v>
      </c>
      <c r="B132" s="6">
        <v>25.25</v>
      </c>
      <c r="C132" s="6">
        <v>194.5</v>
      </c>
      <c r="D132" s="6">
        <v>13.8</v>
      </c>
      <c r="E132" s="6">
        <v>63</v>
      </c>
      <c r="F132" s="7">
        <v>1618.66</v>
      </c>
    </row>
    <row r="133" spans="1:6" x14ac:dyDescent="0.2">
      <c r="A133" s="5">
        <v>43279</v>
      </c>
      <c r="B133" s="6">
        <v>24.3</v>
      </c>
      <c r="C133" s="6">
        <v>194.5</v>
      </c>
      <c r="D133" s="6">
        <v>12.1</v>
      </c>
      <c r="E133" s="6">
        <v>63</v>
      </c>
      <c r="F133" s="7">
        <v>1599.54</v>
      </c>
    </row>
    <row r="134" spans="1:6" x14ac:dyDescent="0.2">
      <c r="A134" s="5">
        <v>43280</v>
      </c>
      <c r="B134" s="6">
        <v>23.9</v>
      </c>
      <c r="C134" s="6">
        <v>195.5</v>
      </c>
      <c r="D134" s="6">
        <v>12.2</v>
      </c>
      <c r="E134" s="6">
        <v>63</v>
      </c>
      <c r="F134" s="7">
        <v>1595.58</v>
      </c>
    </row>
    <row r="135" spans="1:6" x14ac:dyDescent="0.2">
      <c r="A135" s="5">
        <v>43283</v>
      </c>
      <c r="B135" s="6">
        <v>24.6</v>
      </c>
      <c r="C135" s="6">
        <v>197</v>
      </c>
      <c r="D135" s="6">
        <v>13.4</v>
      </c>
      <c r="E135" s="6">
        <v>64.75</v>
      </c>
      <c r="F135" s="7">
        <v>1607.27</v>
      </c>
    </row>
    <row r="136" spans="1:6" x14ac:dyDescent="0.2">
      <c r="A136" s="5">
        <v>43284</v>
      </c>
      <c r="B136" s="6">
        <v>25.5</v>
      </c>
      <c r="C136" s="6">
        <v>196</v>
      </c>
      <c r="D136" s="6">
        <v>13</v>
      </c>
      <c r="E136" s="6">
        <v>66.25</v>
      </c>
      <c r="F136" s="7">
        <v>1626.62</v>
      </c>
    </row>
    <row r="137" spans="1:6" x14ac:dyDescent="0.2">
      <c r="A137" s="5">
        <v>43285</v>
      </c>
      <c r="B137" s="6">
        <v>25.5</v>
      </c>
      <c r="C137" s="6">
        <v>196</v>
      </c>
      <c r="D137" s="6">
        <v>9.1</v>
      </c>
      <c r="E137" s="6">
        <v>67</v>
      </c>
      <c r="F137" s="7">
        <v>1629.2</v>
      </c>
    </row>
    <row r="138" spans="1:6" x14ac:dyDescent="0.2">
      <c r="A138" s="5">
        <v>43286</v>
      </c>
      <c r="B138" s="6">
        <v>24.8</v>
      </c>
      <c r="C138" s="6">
        <v>194.5</v>
      </c>
      <c r="D138" s="6">
        <v>7.2</v>
      </c>
      <c r="E138" s="6">
        <v>66.5</v>
      </c>
      <c r="F138" s="7">
        <v>1601.42</v>
      </c>
    </row>
    <row r="139" spans="1:6" x14ac:dyDescent="0.2">
      <c r="A139" s="5">
        <v>43287</v>
      </c>
      <c r="B139" s="6">
        <v>25</v>
      </c>
      <c r="C139" s="6">
        <v>197</v>
      </c>
      <c r="D139" s="6">
        <v>8</v>
      </c>
      <c r="E139" s="6">
        <v>66.5</v>
      </c>
      <c r="F139" s="7">
        <v>1614.76</v>
      </c>
    </row>
    <row r="140" spans="1:6" x14ac:dyDescent="0.2">
      <c r="A140" s="5">
        <v>43290</v>
      </c>
      <c r="B140" s="6">
        <v>24.7</v>
      </c>
      <c r="C140" s="6">
        <v>197</v>
      </c>
      <c r="D140" s="6">
        <v>7.25</v>
      </c>
      <c r="E140" s="6">
        <v>66.5</v>
      </c>
      <c r="F140" s="7">
        <v>1622.96</v>
      </c>
    </row>
    <row r="141" spans="1:6" x14ac:dyDescent="0.2">
      <c r="A141" s="5">
        <v>43291</v>
      </c>
      <c r="B141" s="6">
        <v>25.25</v>
      </c>
      <c r="C141" s="6">
        <v>197.5</v>
      </c>
      <c r="D141" s="6">
        <v>7.6</v>
      </c>
      <c r="E141" s="6">
        <v>65.5</v>
      </c>
      <c r="F141" s="7">
        <v>1643.6</v>
      </c>
    </row>
    <row r="142" spans="1:6" x14ac:dyDescent="0.2">
      <c r="A142" s="5">
        <v>43292</v>
      </c>
      <c r="B142" s="6">
        <v>25.5</v>
      </c>
      <c r="C142" s="6">
        <v>196</v>
      </c>
      <c r="D142" s="6">
        <v>7.5</v>
      </c>
      <c r="E142" s="6">
        <v>64.75</v>
      </c>
      <c r="F142" s="7">
        <v>1636.63</v>
      </c>
    </row>
    <row r="143" spans="1:6" x14ac:dyDescent="0.2">
      <c r="A143" s="5">
        <v>43293</v>
      </c>
      <c r="B143" s="6">
        <v>26</v>
      </c>
      <c r="C143" s="6">
        <v>193</v>
      </c>
      <c r="D143" s="6">
        <v>8.1</v>
      </c>
      <c r="E143" s="6">
        <v>64.75</v>
      </c>
      <c r="F143" s="7">
        <v>1640.93</v>
      </c>
    </row>
    <row r="144" spans="1:6" x14ac:dyDescent="0.2">
      <c r="A144" s="5">
        <v>43294</v>
      </c>
      <c r="B144" s="6">
        <v>25.75</v>
      </c>
      <c r="C144" s="6">
        <v>193</v>
      </c>
      <c r="D144" s="6">
        <v>7.95</v>
      </c>
      <c r="E144" s="6">
        <v>65</v>
      </c>
      <c r="F144" s="7">
        <v>1643.52</v>
      </c>
    </row>
    <row r="145" spans="1:6" x14ac:dyDescent="0.2">
      <c r="A145" s="5">
        <v>43297</v>
      </c>
      <c r="B145" s="6">
        <v>25.5</v>
      </c>
      <c r="C145" s="6">
        <v>193</v>
      </c>
      <c r="D145" s="6">
        <v>7.4</v>
      </c>
      <c r="E145" s="6">
        <v>63.25</v>
      </c>
      <c r="F145" s="7">
        <v>1627.69</v>
      </c>
    </row>
    <row r="146" spans="1:6" x14ac:dyDescent="0.2">
      <c r="A146" s="5">
        <v>43298</v>
      </c>
      <c r="B146" s="6">
        <v>25.25</v>
      </c>
      <c r="C146" s="6">
        <v>194</v>
      </c>
      <c r="D146" s="6">
        <v>7.4</v>
      </c>
      <c r="E146" s="6">
        <v>61.5</v>
      </c>
      <c r="F146" s="7">
        <v>1626.07</v>
      </c>
    </row>
    <row r="147" spans="1:6" x14ac:dyDescent="0.2">
      <c r="A147" s="5">
        <v>43299</v>
      </c>
      <c r="B147" s="6">
        <v>25.25</v>
      </c>
      <c r="C147" s="6">
        <v>194</v>
      </c>
      <c r="D147" s="6">
        <v>7.35</v>
      </c>
      <c r="E147" s="6">
        <v>61</v>
      </c>
      <c r="F147" s="7">
        <v>1635.85</v>
      </c>
    </row>
    <row r="148" spans="1:6" x14ac:dyDescent="0.2">
      <c r="A148" s="5">
        <v>43300</v>
      </c>
      <c r="B148" s="6">
        <v>25.5</v>
      </c>
      <c r="C148" s="6">
        <v>193</v>
      </c>
      <c r="D148" s="6">
        <v>7.8</v>
      </c>
      <c r="E148" s="6">
        <v>63</v>
      </c>
      <c r="F148" s="7">
        <v>1646.89</v>
      </c>
    </row>
    <row r="149" spans="1:6" x14ac:dyDescent="0.2">
      <c r="A149" s="5">
        <v>43301</v>
      </c>
      <c r="B149" s="6">
        <v>25.75</v>
      </c>
      <c r="C149" s="6">
        <v>197.5</v>
      </c>
      <c r="D149" s="6">
        <v>7.7</v>
      </c>
      <c r="E149" s="6">
        <v>64.25</v>
      </c>
      <c r="F149" s="7">
        <v>1671.06</v>
      </c>
    </row>
    <row r="150" spans="1:6" x14ac:dyDescent="0.2">
      <c r="A150" s="5">
        <v>43304</v>
      </c>
      <c r="B150" s="6">
        <v>26.25</v>
      </c>
      <c r="C150" s="6">
        <v>202</v>
      </c>
      <c r="D150" s="6">
        <v>8.1</v>
      </c>
      <c r="E150" s="6">
        <v>64</v>
      </c>
      <c r="F150" s="7">
        <v>1675.75</v>
      </c>
    </row>
    <row r="151" spans="1:6" x14ac:dyDescent="0.2">
      <c r="A151" s="5">
        <v>43305</v>
      </c>
      <c r="B151" s="6">
        <v>26.5</v>
      </c>
      <c r="C151" s="6">
        <v>205</v>
      </c>
      <c r="D151" s="6">
        <v>7.85</v>
      </c>
      <c r="E151" s="6">
        <v>65.75</v>
      </c>
      <c r="F151" s="7">
        <v>1674.22</v>
      </c>
    </row>
    <row r="152" spans="1:6" x14ac:dyDescent="0.2">
      <c r="A152" s="5">
        <v>43306</v>
      </c>
      <c r="B152" s="6">
        <v>26.25</v>
      </c>
      <c r="C152" s="6">
        <v>203</v>
      </c>
      <c r="D152" s="6">
        <v>7.95</v>
      </c>
      <c r="E152" s="6">
        <v>65.75</v>
      </c>
      <c r="F152" s="7">
        <v>1690.08</v>
      </c>
    </row>
    <row r="153" spans="1:6" x14ac:dyDescent="0.2">
      <c r="A153" s="5">
        <v>43307</v>
      </c>
      <c r="B153" s="6">
        <v>26.25</v>
      </c>
      <c r="C153" s="6">
        <v>204</v>
      </c>
      <c r="D153" s="6">
        <v>8.0500000000000007</v>
      </c>
      <c r="E153" s="6">
        <v>66</v>
      </c>
      <c r="F153" s="7">
        <v>1701.87</v>
      </c>
    </row>
    <row r="154" spans="1:6" x14ac:dyDescent="0.2">
      <c r="A154" s="5">
        <v>43312</v>
      </c>
      <c r="B154" s="6">
        <v>26.5</v>
      </c>
      <c r="C154" s="6">
        <v>206</v>
      </c>
      <c r="D154" s="6">
        <v>7.8</v>
      </c>
      <c r="E154" s="6">
        <v>66.25</v>
      </c>
      <c r="F154" s="7">
        <v>1701.79</v>
      </c>
    </row>
    <row r="155" spans="1:6" x14ac:dyDescent="0.2">
      <c r="A155" s="5">
        <v>43313</v>
      </c>
      <c r="B155" s="6">
        <v>26.5</v>
      </c>
      <c r="C155" s="6">
        <v>206</v>
      </c>
      <c r="D155" s="6">
        <v>7.4</v>
      </c>
      <c r="E155" s="6">
        <v>67</v>
      </c>
      <c r="F155" s="7">
        <v>1722.01</v>
      </c>
    </row>
    <row r="156" spans="1:6" x14ac:dyDescent="0.2">
      <c r="A156" s="5">
        <v>43314</v>
      </c>
      <c r="B156" s="6">
        <v>26</v>
      </c>
      <c r="C156" s="6">
        <v>203</v>
      </c>
      <c r="D156" s="6">
        <v>7.4</v>
      </c>
      <c r="E156" s="6">
        <v>66</v>
      </c>
      <c r="F156" s="7">
        <v>1708.28</v>
      </c>
    </row>
    <row r="157" spans="1:6" x14ac:dyDescent="0.2">
      <c r="A157" s="5">
        <v>43315</v>
      </c>
      <c r="B157" s="6">
        <v>26.5</v>
      </c>
      <c r="C157" s="6">
        <v>205</v>
      </c>
      <c r="D157" s="6">
        <v>7.15</v>
      </c>
      <c r="E157" s="6">
        <v>66.25</v>
      </c>
      <c r="F157" s="7">
        <v>1712.09</v>
      </c>
    </row>
    <row r="158" spans="1:6" x14ac:dyDescent="0.2">
      <c r="A158" s="5">
        <v>43318</v>
      </c>
      <c r="B158" s="6">
        <v>25.75</v>
      </c>
      <c r="C158" s="6">
        <v>205</v>
      </c>
      <c r="D158" s="6">
        <v>7.1</v>
      </c>
      <c r="E158" s="6">
        <v>65.25</v>
      </c>
      <c r="F158" s="7">
        <v>1696.24</v>
      </c>
    </row>
    <row r="159" spans="1:6" x14ac:dyDescent="0.2">
      <c r="A159" s="5">
        <v>43319</v>
      </c>
      <c r="B159" s="6">
        <v>26</v>
      </c>
      <c r="C159" s="6">
        <v>206</v>
      </c>
      <c r="D159" s="6">
        <v>6.95</v>
      </c>
      <c r="E159" s="6">
        <v>65.5</v>
      </c>
      <c r="F159" s="7">
        <v>1707.26</v>
      </c>
    </row>
    <row r="160" spans="1:6" x14ac:dyDescent="0.2">
      <c r="A160" s="5">
        <v>43320</v>
      </c>
      <c r="B160" s="6">
        <v>26</v>
      </c>
      <c r="C160" s="6">
        <v>206</v>
      </c>
      <c r="D160" s="6">
        <v>7.15</v>
      </c>
      <c r="E160" s="6">
        <v>66.25</v>
      </c>
      <c r="F160" s="7">
        <v>1721.64</v>
      </c>
    </row>
    <row r="161" spans="1:6" x14ac:dyDescent="0.2">
      <c r="A161" s="5">
        <v>43321</v>
      </c>
      <c r="B161" s="6">
        <v>25.75</v>
      </c>
      <c r="C161" s="6">
        <v>208</v>
      </c>
      <c r="D161" s="6">
        <v>7.05</v>
      </c>
      <c r="E161" s="6">
        <v>65.5</v>
      </c>
      <c r="F161" s="7">
        <v>1722.48</v>
      </c>
    </row>
    <row r="162" spans="1:6" x14ac:dyDescent="0.2">
      <c r="A162" s="5">
        <v>43322</v>
      </c>
      <c r="B162" s="6">
        <v>25.5</v>
      </c>
      <c r="C162" s="6">
        <v>206</v>
      </c>
      <c r="D162" s="6">
        <v>6.8</v>
      </c>
      <c r="E162" s="6">
        <v>65.5</v>
      </c>
      <c r="F162" s="7">
        <v>1705.96</v>
      </c>
    </row>
    <row r="163" spans="1:6" x14ac:dyDescent="0.2">
      <c r="A163" s="5">
        <v>43326</v>
      </c>
      <c r="B163" s="6">
        <v>25</v>
      </c>
      <c r="C163" s="6">
        <v>204</v>
      </c>
      <c r="D163" s="6">
        <v>7.45</v>
      </c>
      <c r="E163" s="6">
        <v>65.5</v>
      </c>
      <c r="F163" s="7">
        <v>1695.35</v>
      </c>
    </row>
    <row r="164" spans="1:6" x14ac:dyDescent="0.2">
      <c r="A164" s="5">
        <v>43327</v>
      </c>
      <c r="B164" s="6">
        <v>25</v>
      </c>
      <c r="C164" s="6">
        <v>201</v>
      </c>
      <c r="D164" s="6">
        <v>8.35</v>
      </c>
      <c r="E164" s="6">
        <v>64.75</v>
      </c>
      <c r="F164" s="7">
        <v>1676.29</v>
      </c>
    </row>
    <row r="165" spans="1:6" x14ac:dyDescent="0.2">
      <c r="A165" s="5">
        <v>43328</v>
      </c>
      <c r="B165" s="6">
        <v>25</v>
      </c>
      <c r="C165" s="6">
        <v>204</v>
      </c>
      <c r="D165" s="6">
        <v>8.85</v>
      </c>
      <c r="E165" s="6">
        <v>64.75</v>
      </c>
      <c r="F165" s="7">
        <v>1680.96</v>
      </c>
    </row>
    <row r="166" spans="1:6" x14ac:dyDescent="0.2">
      <c r="A166" s="5">
        <v>43329</v>
      </c>
      <c r="B166" s="6">
        <v>25.5</v>
      </c>
      <c r="C166" s="6">
        <v>205</v>
      </c>
      <c r="D166" s="6">
        <v>9.1</v>
      </c>
      <c r="E166" s="6">
        <v>64.5</v>
      </c>
      <c r="F166" s="7">
        <v>1690.04</v>
      </c>
    </row>
    <row r="167" spans="1:6" x14ac:dyDescent="0.2">
      <c r="A167" s="5">
        <v>43332</v>
      </c>
      <c r="B167" s="6">
        <v>25.5</v>
      </c>
      <c r="C167" s="6">
        <v>206</v>
      </c>
      <c r="D167" s="6">
        <v>9.4499999999999993</v>
      </c>
      <c r="E167" s="6">
        <v>65</v>
      </c>
      <c r="F167" s="7">
        <v>1701.42</v>
      </c>
    </row>
    <row r="168" spans="1:6" x14ac:dyDescent="0.2">
      <c r="A168" s="5">
        <v>43333</v>
      </c>
      <c r="B168" s="6">
        <v>26</v>
      </c>
      <c r="C168" s="6">
        <v>206</v>
      </c>
      <c r="D168" s="6">
        <v>8.9499999999999993</v>
      </c>
      <c r="E168" s="6">
        <v>65.5</v>
      </c>
      <c r="F168" s="7">
        <v>1694.63</v>
      </c>
    </row>
    <row r="169" spans="1:6" x14ac:dyDescent="0.2">
      <c r="A169" s="5">
        <v>43334</v>
      </c>
      <c r="B169" s="6">
        <v>25.75</v>
      </c>
      <c r="C169" s="6">
        <v>207</v>
      </c>
      <c r="D169" s="6">
        <v>9.3000000000000007</v>
      </c>
      <c r="E169" s="6">
        <v>65.5</v>
      </c>
      <c r="F169" s="7">
        <v>1698.3</v>
      </c>
    </row>
    <row r="170" spans="1:6" x14ac:dyDescent="0.2">
      <c r="A170" s="5">
        <v>43335</v>
      </c>
      <c r="B170" s="6">
        <v>25.5</v>
      </c>
      <c r="C170" s="6">
        <v>207</v>
      </c>
      <c r="D170" s="6">
        <v>9.35</v>
      </c>
      <c r="E170" s="6">
        <v>66</v>
      </c>
      <c r="F170" s="7">
        <v>1704.8</v>
      </c>
    </row>
    <row r="171" spans="1:6" x14ac:dyDescent="0.2">
      <c r="A171" s="5">
        <v>43336</v>
      </c>
      <c r="B171" s="6">
        <v>26</v>
      </c>
      <c r="C171" s="6">
        <v>207</v>
      </c>
      <c r="D171" s="6">
        <v>9.6</v>
      </c>
      <c r="E171" s="6">
        <v>65.75</v>
      </c>
      <c r="F171" s="7">
        <v>1703.82</v>
      </c>
    </row>
    <row r="172" spans="1:6" x14ac:dyDescent="0.2">
      <c r="A172" s="5">
        <v>43339</v>
      </c>
      <c r="B172" s="6">
        <v>26</v>
      </c>
      <c r="C172" s="6">
        <v>210</v>
      </c>
      <c r="D172" s="6">
        <v>10.8</v>
      </c>
      <c r="E172" s="6">
        <v>66.25</v>
      </c>
      <c r="F172" s="7">
        <v>1717.24</v>
      </c>
    </row>
    <row r="173" spans="1:6" x14ac:dyDescent="0.2">
      <c r="A173" s="5">
        <v>43340</v>
      </c>
      <c r="B173" s="6">
        <v>26.5</v>
      </c>
      <c r="C173" s="6">
        <v>209</v>
      </c>
      <c r="D173" s="6">
        <v>10.7</v>
      </c>
      <c r="E173" s="6">
        <v>66</v>
      </c>
      <c r="F173" s="7">
        <v>1718.15</v>
      </c>
    </row>
    <row r="174" spans="1:6" x14ac:dyDescent="0.2">
      <c r="A174" s="5">
        <v>43341</v>
      </c>
      <c r="B174" s="6">
        <v>26.5</v>
      </c>
      <c r="C174" s="6">
        <v>207</v>
      </c>
      <c r="D174" s="6">
        <v>10.7</v>
      </c>
      <c r="E174" s="6">
        <v>66.25</v>
      </c>
      <c r="F174" s="7">
        <v>1722.26</v>
      </c>
    </row>
    <row r="175" spans="1:6" x14ac:dyDescent="0.2">
      <c r="A175" s="5">
        <v>43342</v>
      </c>
      <c r="B175" s="6">
        <v>27</v>
      </c>
      <c r="C175" s="6">
        <v>206</v>
      </c>
      <c r="D175" s="6">
        <v>10.5</v>
      </c>
      <c r="E175" s="6">
        <v>66.5</v>
      </c>
      <c r="F175" s="7">
        <v>1720.43</v>
      </c>
    </row>
    <row r="176" spans="1:6" x14ac:dyDescent="0.2">
      <c r="A176" s="5">
        <v>43343</v>
      </c>
      <c r="B176" s="6">
        <v>26.5</v>
      </c>
      <c r="C176" s="6">
        <v>205</v>
      </c>
      <c r="D176" s="6">
        <v>11.3</v>
      </c>
      <c r="E176" s="6">
        <v>66.75</v>
      </c>
      <c r="F176" s="7">
        <v>1721.58</v>
      </c>
    </row>
    <row r="177" spans="1:6" x14ac:dyDescent="0.2">
      <c r="A177" s="5">
        <v>43346</v>
      </c>
      <c r="B177" s="6">
        <v>26.25</v>
      </c>
      <c r="C177" s="6">
        <v>206</v>
      </c>
      <c r="D177" s="6">
        <v>10.8</v>
      </c>
      <c r="E177" s="6">
        <v>66.5</v>
      </c>
      <c r="F177" s="7">
        <v>1721.21</v>
      </c>
    </row>
    <row r="178" spans="1:6" x14ac:dyDescent="0.2">
      <c r="A178" s="5">
        <v>43347</v>
      </c>
      <c r="B178" s="6">
        <v>26</v>
      </c>
      <c r="C178" s="6">
        <v>205</v>
      </c>
      <c r="D178" s="6">
        <v>10.5</v>
      </c>
      <c r="E178" s="6">
        <v>65.5</v>
      </c>
      <c r="F178" s="7">
        <v>1714.41</v>
      </c>
    </row>
    <row r="179" spans="1:6" x14ac:dyDescent="0.2">
      <c r="A179" s="5">
        <v>43348</v>
      </c>
      <c r="B179" s="6">
        <v>26</v>
      </c>
      <c r="C179" s="6">
        <v>204</v>
      </c>
      <c r="D179" s="6">
        <v>10.5</v>
      </c>
      <c r="E179" s="6">
        <v>65</v>
      </c>
      <c r="F179" s="7">
        <v>1686.37</v>
      </c>
    </row>
    <row r="180" spans="1:6" x14ac:dyDescent="0.2">
      <c r="A180" s="5">
        <v>43349</v>
      </c>
      <c r="B180" s="6">
        <v>26</v>
      </c>
      <c r="C180" s="6">
        <v>205</v>
      </c>
      <c r="D180" s="6">
        <v>11.2</v>
      </c>
      <c r="E180" s="6">
        <v>65.5</v>
      </c>
      <c r="F180" s="7">
        <v>1693.94</v>
      </c>
    </row>
    <row r="181" spans="1:6" x14ac:dyDescent="0.2">
      <c r="A181" s="5">
        <v>43350</v>
      </c>
      <c r="B181" s="6">
        <v>26</v>
      </c>
      <c r="C181" s="6">
        <v>202</v>
      </c>
      <c r="D181" s="6">
        <v>11.2</v>
      </c>
      <c r="E181" s="6">
        <v>64.75</v>
      </c>
      <c r="F181" s="7">
        <v>1689.49</v>
      </c>
    </row>
    <row r="182" spans="1:6" x14ac:dyDescent="0.2">
      <c r="A182" s="5">
        <v>43353</v>
      </c>
      <c r="B182" s="6">
        <v>26</v>
      </c>
      <c r="C182" s="6">
        <v>202</v>
      </c>
      <c r="D182" s="6">
        <v>11.3</v>
      </c>
      <c r="E182" s="6">
        <v>64.25</v>
      </c>
      <c r="F182" s="7">
        <v>1691.51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0500F-2886-484F-B82D-8831789EE061}">
  <dimension ref="A1:G16"/>
  <sheetViews>
    <sheetView zoomScale="175" workbookViewId="0">
      <selection activeCell="C19" sqref="C19"/>
    </sheetView>
  </sheetViews>
  <sheetFormatPr baseColWidth="10" defaultRowHeight="15" x14ac:dyDescent="0.2"/>
  <cols>
    <col min="2" max="2" width="7.83203125" customWidth="1"/>
    <col min="3" max="3" width="13" bestFit="1" customWidth="1"/>
    <col min="4" max="4" width="19.6640625" customWidth="1"/>
    <col min="5" max="5" width="8.33203125" customWidth="1"/>
    <col min="6" max="6" width="9" bestFit="1" customWidth="1"/>
    <col min="7" max="7" width="11.5" bestFit="1" customWidth="1"/>
  </cols>
  <sheetData>
    <row r="1" spans="1:7" ht="28" x14ac:dyDescent="0.2">
      <c r="A1" s="15"/>
      <c r="B1" s="16" t="s">
        <v>11</v>
      </c>
      <c r="C1" s="17" t="s">
        <v>18</v>
      </c>
      <c r="D1" s="17" t="s">
        <v>15</v>
      </c>
      <c r="E1" s="17" t="s">
        <v>16</v>
      </c>
      <c r="F1" s="17" t="s">
        <v>19</v>
      </c>
      <c r="G1" s="17" t="s">
        <v>20</v>
      </c>
    </row>
    <row r="2" spans="1:7" x14ac:dyDescent="0.2">
      <c r="A2" s="18" t="s">
        <v>21</v>
      </c>
      <c r="B2" s="18">
        <v>1</v>
      </c>
      <c r="C2" s="18">
        <v>25.04</v>
      </c>
      <c r="D2" s="18">
        <v>31.73</v>
      </c>
      <c r="E2" s="20">
        <v>0</v>
      </c>
      <c r="F2" s="19">
        <v>0.12520000000000001</v>
      </c>
      <c r="G2" s="19">
        <v>-2.0777999999999999</v>
      </c>
    </row>
    <row r="3" spans="1:7" x14ac:dyDescent="0.2">
      <c r="A3" s="18" t="s">
        <v>22</v>
      </c>
      <c r="B3" s="18">
        <v>2</v>
      </c>
      <c r="C3" s="18">
        <v>5.27</v>
      </c>
      <c r="D3" s="18">
        <v>4.55</v>
      </c>
      <c r="E3" s="18">
        <v>0.69310000000000005</v>
      </c>
      <c r="F3" s="19">
        <v>2.6349999999999998E-2</v>
      </c>
      <c r="G3" s="19">
        <v>-3.6362999999999999</v>
      </c>
    </row>
    <row r="4" spans="1:7" x14ac:dyDescent="0.2">
      <c r="A4" s="18" t="s">
        <v>23</v>
      </c>
      <c r="B4" s="18">
        <v>3</v>
      </c>
      <c r="C4" s="18">
        <v>1.34</v>
      </c>
      <c r="D4" s="18">
        <v>0.27</v>
      </c>
      <c r="E4" s="18">
        <v>1.0986</v>
      </c>
      <c r="F4" s="19">
        <v>6.7000000000000002E-3</v>
      </c>
      <c r="G4" s="19">
        <v>-5.0056000000000003</v>
      </c>
    </row>
    <row r="5" spans="1:7" x14ac:dyDescent="0.2">
      <c r="A5" s="18" t="s">
        <v>24</v>
      </c>
      <c r="B5" s="18">
        <v>4</v>
      </c>
      <c r="C5" s="18">
        <v>0.28999999999999998</v>
      </c>
      <c r="D5" s="18">
        <v>0.01</v>
      </c>
      <c r="E5" s="18">
        <v>1.3863000000000001</v>
      </c>
      <c r="F5" s="19">
        <v>1.4499999999999999E-3</v>
      </c>
      <c r="G5" s="19">
        <v>-6.5362</v>
      </c>
    </row>
    <row r="6" spans="1:7" x14ac:dyDescent="0.2">
      <c r="A6" s="18" t="s">
        <v>25</v>
      </c>
      <c r="B6" s="18">
        <v>5</v>
      </c>
      <c r="C6" s="18">
        <v>0.08</v>
      </c>
      <c r="D6" s="18">
        <v>0</v>
      </c>
      <c r="E6" s="18">
        <v>1.6093999999999999</v>
      </c>
      <c r="F6" s="19">
        <v>4.0000000000000002E-4</v>
      </c>
      <c r="G6" s="19">
        <v>-7.8239999999999998</v>
      </c>
    </row>
    <row r="7" spans="1:7" x14ac:dyDescent="0.2">
      <c r="A7" s="18" t="s">
        <v>26</v>
      </c>
      <c r="B7" s="18">
        <v>6</v>
      </c>
      <c r="C7" s="18">
        <v>0.03</v>
      </c>
      <c r="D7" s="18">
        <v>0</v>
      </c>
      <c r="E7" s="18">
        <v>1.7918000000000001</v>
      </c>
      <c r="F7" s="19">
        <v>1.4999999999999999E-4</v>
      </c>
      <c r="G7" s="19">
        <v>-8.8048999999999999</v>
      </c>
    </row>
    <row r="9" spans="1:7" x14ac:dyDescent="0.2">
      <c r="B9" s="43" t="s">
        <v>50</v>
      </c>
      <c r="C9" s="43" t="s">
        <v>52</v>
      </c>
    </row>
    <row r="10" spans="1:7" x14ac:dyDescent="0.2">
      <c r="B10" s="17" t="s">
        <v>16</v>
      </c>
      <c r="C10" s="17" t="s">
        <v>20</v>
      </c>
    </row>
    <row r="11" spans="1:7" x14ac:dyDescent="0.2">
      <c r="B11" s="42">
        <v>0</v>
      </c>
      <c r="C11" s="19">
        <v>-2.0777999999999999</v>
      </c>
    </row>
    <row r="12" spans="1:7" x14ac:dyDescent="0.2">
      <c r="B12" s="19">
        <v>0.69310000000000005</v>
      </c>
      <c r="C12" s="19">
        <v>-3.6362999999999999</v>
      </c>
    </row>
    <row r="13" spans="1:7" x14ac:dyDescent="0.2">
      <c r="B13" s="19">
        <v>1.0986</v>
      </c>
      <c r="C13" s="19">
        <v>-5.0056000000000003</v>
      </c>
    </row>
    <row r="14" spans="1:7" x14ac:dyDescent="0.2">
      <c r="B14" s="19">
        <v>1.3863000000000001</v>
      </c>
      <c r="C14" s="19">
        <v>-6.5362</v>
      </c>
    </row>
    <row r="15" spans="1:7" x14ac:dyDescent="0.2">
      <c r="B15" s="19">
        <v>1.6093999999999999</v>
      </c>
      <c r="C15" s="19">
        <v>-7.8239999999999998</v>
      </c>
    </row>
    <row r="16" spans="1:7" x14ac:dyDescent="0.2">
      <c r="B16" s="19">
        <v>1.7918000000000001</v>
      </c>
      <c r="C16" s="19">
        <v>-8.8048999999999999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82"/>
  <sheetViews>
    <sheetView tabSelected="1" topLeftCell="E1" workbookViewId="0">
      <pane ySplit="1" topLeftCell="A2" activePane="bottomLeft" state="frozen"/>
      <selection pane="bottomLeft" activeCell="R38" sqref="R38"/>
    </sheetView>
  </sheetViews>
  <sheetFormatPr baseColWidth="10" defaultColWidth="9.1640625" defaultRowHeight="14" x14ac:dyDescent="0.15"/>
  <cols>
    <col min="1" max="1" width="9.1640625" style="7"/>
    <col min="2" max="2" width="11.33203125" style="4" bestFit="1" customWidth="1"/>
    <col min="3" max="4" width="9.33203125" style="7" bestFit="1" customWidth="1"/>
    <col min="5" max="5" width="9.33203125" style="23" bestFit="1" customWidth="1"/>
    <col min="6" max="7" width="9.33203125" style="7" bestFit="1" customWidth="1"/>
    <col min="8" max="8" width="9.33203125" style="7" customWidth="1"/>
    <col min="9" max="9" width="2.1640625" style="4" customWidth="1"/>
    <col min="10" max="10" width="9.1640625" style="4"/>
    <col min="11" max="11" width="13" style="4" customWidth="1"/>
    <col min="12" max="12" width="12.33203125" style="4" customWidth="1"/>
    <col min="13" max="13" width="10" style="4" customWidth="1"/>
    <col min="14" max="15" width="9.1640625" style="4"/>
    <col min="16" max="16" width="14" style="4" customWidth="1"/>
    <col min="17" max="17" width="19.1640625" style="4" bestFit="1" customWidth="1"/>
    <col min="18" max="18" width="11.83203125" style="4" customWidth="1"/>
    <col min="19" max="19" width="17.1640625" style="4" customWidth="1"/>
    <col min="20" max="20" width="20.5" style="4" bestFit="1" customWidth="1"/>
    <col min="21" max="16384" width="9.1640625" style="4"/>
  </cols>
  <sheetData>
    <row r="1" spans="1:19" x14ac:dyDescent="0.15">
      <c r="A1" s="3" t="s">
        <v>6</v>
      </c>
      <c r="B1" s="1" t="s">
        <v>0</v>
      </c>
      <c r="C1" s="2" t="s">
        <v>1</v>
      </c>
      <c r="D1" s="2" t="s">
        <v>2</v>
      </c>
      <c r="E1" s="21" t="s">
        <v>3</v>
      </c>
      <c r="F1" s="2" t="s">
        <v>4</v>
      </c>
      <c r="G1" s="3" t="s">
        <v>5</v>
      </c>
      <c r="H1" s="3" t="s">
        <v>10</v>
      </c>
      <c r="J1" s="8" t="s">
        <v>7</v>
      </c>
      <c r="M1" s="33" t="s">
        <v>32</v>
      </c>
      <c r="N1" s="33"/>
      <c r="O1" s="33"/>
      <c r="P1" s="33"/>
      <c r="Q1" s="33"/>
    </row>
    <row r="2" spans="1:19" x14ac:dyDescent="0.15">
      <c r="A2" s="7">
        <v>1</v>
      </c>
      <c r="B2" s="5">
        <v>43084</v>
      </c>
      <c r="C2" s="6">
        <v>26</v>
      </c>
      <c r="D2" s="6">
        <v>204</v>
      </c>
      <c r="E2" s="22">
        <v>18.899999999999999</v>
      </c>
      <c r="F2" s="6">
        <v>64</v>
      </c>
      <c r="G2" s="7">
        <v>1717.69</v>
      </c>
      <c r="J2" s="25" t="s">
        <v>8</v>
      </c>
      <c r="K2" s="26">
        <f>AVERAGE(H3:H182)</f>
        <v>-1.7826569280060954E-3</v>
      </c>
      <c r="L2" s="9"/>
      <c r="M2" s="33" t="s">
        <v>35</v>
      </c>
      <c r="N2" s="33"/>
      <c r="O2" s="33"/>
      <c r="P2" s="33"/>
      <c r="Q2" s="33"/>
    </row>
    <row r="3" spans="1:19" x14ac:dyDescent="0.15">
      <c r="A3" s="7">
        <v>2</v>
      </c>
      <c r="B3" s="5">
        <v>43087</v>
      </c>
      <c r="C3" s="6">
        <v>26</v>
      </c>
      <c r="D3" s="6">
        <v>203</v>
      </c>
      <c r="E3" s="22">
        <v>18.7</v>
      </c>
      <c r="F3" s="6">
        <v>63.75</v>
      </c>
      <c r="G3" s="7">
        <v>1723.71</v>
      </c>
      <c r="H3" s="24">
        <f>(E3-E2)/E2</f>
        <v>-1.0582010582010545E-2</v>
      </c>
      <c r="J3" s="25" t="s">
        <v>9</v>
      </c>
      <c r="K3" s="26">
        <f>_xlfn.STDEV.S(H3:H182)</f>
        <v>4.4711649947696185E-2</v>
      </c>
      <c r="L3" s="9"/>
      <c r="M3" s="33"/>
      <c r="N3" s="33" t="s">
        <v>33</v>
      </c>
      <c r="O3" s="33"/>
      <c r="P3" s="33"/>
      <c r="Q3" s="33"/>
    </row>
    <row r="4" spans="1:19" x14ac:dyDescent="0.15">
      <c r="A4" s="7">
        <v>3</v>
      </c>
      <c r="B4" s="5">
        <v>43088</v>
      </c>
      <c r="C4" s="6">
        <v>26</v>
      </c>
      <c r="D4" s="6">
        <v>206</v>
      </c>
      <c r="E4" s="22">
        <v>19.5</v>
      </c>
      <c r="F4" s="6">
        <v>64.5</v>
      </c>
      <c r="G4" s="7">
        <v>1732.31</v>
      </c>
      <c r="H4" s="24">
        <f t="shared" ref="H4:H67" si="0">(E4-E3)/E3</f>
        <v>4.2780748663101643E-2</v>
      </c>
      <c r="J4" s="28" t="s">
        <v>14</v>
      </c>
      <c r="K4" s="28">
        <f>COUNT(H3:H182)</f>
        <v>180</v>
      </c>
      <c r="M4" s="33" t="s">
        <v>34</v>
      </c>
      <c r="N4" s="33"/>
      <c r="O4" s="33"/>
      <c r="P4" s="33"/>
      <c r="Q4" s="33"/>
    </row>
    <row r="5" spans="1:19" x14ac:dyDescent="0.15">
      <c r="A5" s="7">
        <v>4</v>
      </c>
      <c r="B5" s="5">
        <v>43089</v>
      </c>
      <c r="C5" s="6">
        <v>26.25</v>
      </c>
      <c r="D5" s="6">
        <v>206</v>
      </c>
      <c r="E5" s="22">
        <v>20</v>
      </c>
      <c r="F5" s="6">
        <v>64.75</v>
      </c>
      <c r="G5" s="7">
        <v>1738.16</v>
      </c>
      <c r="H5" s="24">
        <f t="shared" si="0"/>
        <v>2.564102564102564E-2</v>
      </c>
      <c r="J5" s="31" t="s">
        <v>27</v>
      </c>
      <c r="K5" s="10" t="s">
        <v>28</v>
      </c>
      <c r="L5" s="10" t="s">
        <v>29</v>
      </c>
      <c r="M5" s="29" t="s">
        <v>12</v>
      </c>
      <c r="N5" s="29" t="s">
        <v>13</v>
      </c>
      <c r="O5" s="3" t="s">
        <v>30</v>
      </c>
      <c r="P5" s="34" t="s">
        <v>31</v>
      </c>
      <c r="Q5" s="11" t="s">
        <v>15</v>
      </c>
    </row>
    <row r="6" spans="1:19" x14ac:dyDescent="0.15">
      <c r="A6" s="7">
        <v>5</v>
      </c>
      <c r="B6" s="5">
        <v>43090</v>
      </c>
      <c r="C6" s="6">
        <v>26</v>
      </c>
      <c r="D6" s="6">
        <v>205</v>
      </c>
      <c r="E6" s="22">
        <v>19.899999999999999</v>
      </c>
      <c r="F6" s="6">
        <v>64.5</v>
      </c>
      <c r="G6" s="7">
        <v>1736.91</v>
      </c>
      <c r="H6" s="24">
        <f t="shared" si="0"/>
        <v>-5.0000000000000712E-3</v>
      </c>
      <c r="J6" s="32">
        <v>1</v>
      </c>
      <c r="K6" s="27">
        <f>$K$2+J6*$K$3</f>
        <v>4.2928993019690088E-2</v>
      </c>
      <c r="L6" s="27">
        <f>$K$2-J6*$K$3</f>
        <v>-4.6494306875702281E-2</v>
      </c>
      <c r="M6" s="30">
        <f>COUNTIF($H$3:$H$182,"&gt;="&amp;K6)</f>
        <v>17</v>
      </c>
      <c r="N6" s="30">
        <f>COUNTIF($H$3:$H$182,"&lt;="&amp;L6)</f>
        <v>10</v>
      </c>
      <c r="O6" s="12">
        <f>SUM(M6:N6)/2</f>
        <v>13.5</v>
      </c>
      <c r="P6" s="35">
        <f>O6/$K$4</f>
        <v>7.4999999999999997E-2</v>
      </c>
      <c r="Q6" s="12">
        <v>31.73</v>
      </c>
    </row>
    <row r="7" spans="1:19" x14ac:dyDescent="0.15">
      <c r="A7" s="7">
        <v>6</v>
      </c>
      <c r="B7" s="5">
        <v>43091</v>
      </c>
      <c r="C7" s="6">
        <v>26.25</v>
      </c>
      <c r="D7" s="6">
        <v>205</v>
      </c>
      <c r="E7" s="22">
        <v>20</v>
      </c>
      <c r="F7" s="6">
        <v>64.75</v>
      </c>
      <c r="G7" s="7">
        <v>1742.08</v>
      </c>
      <c r="H7" s="24">
        <f t="shared" si="0"/>
        <v>5.0251256281407756E-3</v>
      </c>
      <c r="J7" s="32">
        <v>2</v>
      </c>
      <c r="K7" s="27">
        <f t="shared" ref="K7:K11" si="1">$K$2+J7*$K$3</f>
        <v>8.7640642967386273E-2</v>
      </c>
      <c r="L7" s="27">
        <f t="shared" ref="L7:L11" si="2">$K$2-J7*$K$3</f>
        <v>-9.1205956823398465E-2</v>
      </c>
      <c r="M7" s="30">
        <f>COUNTIF($H$3:$H$182,"&gt;="&amp;K7)</f>
        <v>5</v>
      </c>
      <c r="N7" s="30">
        <f t="shared" ref="N7:N11" si="3">COUNTIF($H$3:$H$182,"&lt;="&amp;L7)</f>
        <v>6</v>
      </c>
      <c r="O7" s="12">
        <f t="shared" ref="O7:O11" si="4">SUM(M7:N7)/2</f>
        <v>5.5</v>
      </c>
      <c r="P7" s="35">
        <f t="shared" ref="P7:P11" si="5">O7/$K$4</f>
        <v>3.0555555555555555E-2</v>
      </c>
      <c r="Q7" s="12">
        <v>4.55</v>
      </c>
    </row>
    <row r="8" spans="1:19" x14ac:dyDescent="0.15">
      <c r="A8" s="7">
        <v>7</v>
      </c>
      <c r="B8" s="5">
        <v>43094</v>
      </c>
      <c r="C8" s="6">
        <v>26.25</v>
      </c>
      <c r="D8" s="6">
        <v>206</v>
      </c>
      <c r="E8" s="22">
        <v>20.2</v>
      </c>
      <c r="F8" s="6">
        <v>66.5</v>
      </c>
      <c r="G8" s="7">
        <v>1750.22</v>
      </c>
      <c r="H8" s="24">
        <f t="shared" si="0"/>
        <v>9.9999999999999638E-3</v>
      </c>
      <c r="J8" s="32">
        <v>3</v>
      </c>
      <c r="K8" s="27">
        <f t="shared" si="1"/>
        <v>0.13235229291508246</v>
      </c>
      <c r="L8" s="27">
        <f>$K$2-J8*$K$3</f>
        <v>-0.13591760677109463</v>
      </c>
      <c r="M8" s="30">
        <f t="shared" ref="M7:M11" si="6">COUNTIF($H$3:$H$182,"&gt;="&amp;K8)</f>
        <v>0</v>
      </c>
      <c r="N8" s="30">
        <f>COUNTIF($H$3:$H$182,"&lt;="&amp;L8)</f>
        <v>2</v>
      </c>
      <c r="O8" s="12">
        <f t="shared" si="4"/>
        <v>1</v>
      </c>
      <c r="P8" s="35">
        <f t="shared" si="5"/>
        <v>5.5555555555555558E-3</v>
      </c>
      <c r="Q8" s="12">
        <v>0.27</v>
      </c>
    </row>
    <row r="9" spans="1:19" x14ac:dyDescent="0.15">
      <c r="A9" s="7">
        <v>8</v>
      </c>
      <c r="B9" s="5">
        <v>43095</v>
      </c>
      <c r="C9" s="6">
        <v>26</v>
      </c>
      <c r="D9" s="6">
        <v>204</v>
      </c>
      <c r="E9" s="22">
        <v>20.5</v>
      </c>
      <c r="F9" s="6">
        <v>68.5</v>
      </c>
      <c r="G9" s="7">
        <v>1752.48</v>
      </c>
      <c r="H9" s="24">
        <f t="shared" si="0"/>
        <v>1.4851485148514887E-2</v>
      </c>
      <c r="J9" s="32">
        <v>4</v>
      </c>
      <c r="K9" s="27">
        <f t="shared" si="1"/>
        <v>0.17706394286277866</v>
      </c>
      <c r="L9" s="27">
        <f t="shared" si="2"/>
        <v>-0.18062925671879082</v>
      </c>
      <c r="M9" s="30">
        <f t="shared" si="6"/>
        <v>0</v>
      </c>
      <c r="N9" s="30">
        <f t="shared" si="3"/>
        <v>2</v>
      </c>
      <c r="O9" s="12">
        <f t="shared" si="4"/>
        <v>1</v>
      </c>
      <c r="P9" s="35">
        <f t="shared" si="5"/>
        <v>5.5555555555555558E-3</v>
      </c>
      <c r="Q9" s="13">
        <v>0.01</v>
      </c>
    </row>
    <row r="10" spans="1:19" x14ac:dyDescent="0.15">
      <c r="A10" s="7">
        <v>9</v>
      </c>
      <c r="B10" s="5">
        <v>43096</v>
      </c>
      <c r="C10" s="6">
        <v>26</v>
      </c>
      <c r="D10" s="6">
        <v>203</v>
      </c>
      <c r="E10" s="22">
        <v>20.8</v>
      </c>
      <c r="F10" s="6">
        <v>67.5</v>
      </c>
      <c r="G10" s="7">
        <v>1752.89</v>
      </c>
      <c r="H10" s="24">
        <f t="shared" si="0"/>
        <v>1.4634146341463448E-2</v>
      </c>
      <c r="J10" s="32">
        <v>5</v>
      </c>
      <c r="K10" s="27">
        <f t="shared" si="1"/>
        <v>0.22177559281047485</v>
      </c>
      <c r="L10" s="27">
        <f t="shared" si="2"/>
        <v>-0.22534090666648701</v>
      </c>
      <c r="M10" s="30">
        <f t="shared" si="6"/>
        <v>0</v>
      </c>
      <c r="N10" s="30">
        <f t="shared" si="3"/>
        <v>1</v>
      </c>
      <c r="O10" s="12">
        <f t="shared" si="4"/>
        <v>0.5</v>
      </c>
      <c r="P10" s="35">
        <f t="shared" si="5"/>
        <v>2.7777777777777779E-3</v>
      </c>
      <c r="Q10" s="13">
        <v>0</v>
      </c>
    </row>
    <row r="11" spans="1:19" x14ac:dyDescent="0.15">
      <c r="A11" s="7">
        <v>10</v>
      </c>
      <c r="B11" s="5">
        <v>43097</v>
      </c>
      <c r="C11" s="6">
        <v>26</v>
      </c>
      <c r="D11" s="6">
        <v>201</v>
      </c>
      <c r="E11" s="22">
        <v>20.7</v>
      </c>
      <c r="F11" s="6">
        <v>66.75</v>
      </c>
      <c r="G11" s="7">
        <v>1743.29</v>
      </c>
      <c r="H11" s="24">
        <f t="shared" si="0"/>
        <v>-4.8076923076923756E-3</v>
      </c>
      <c r="J11" s="32">
        <v>6</v>
      </c>
      <c r="K11" s="27">
        <f t="shared" si="1"/>
        <v>0.26648724275817098</v>
      </c>
      <c r="L11" s="27">
        <f t="shared" si="2"/>
        <v>-0.2700525566141832</v>
      </c>
      <c r="M11" s="30">
        <f t="shared" si="6"/>
        <v>0</v>
      </c>
      <c r="N11" s="30">
        <f t="shared" si="3"/>
        <v>1</v>
      </c>
      <c r="O11" s="12">
        <f t="shared" si="4"/>
        <v>0.5</v>
      </c>
      <c r="P11" s="35">
        <f t="shared" si="5"/>
        <v>2.7777777777777779E-3</v>
      </c>
      <c r="Q11" s="13">
        <v>0</v>
      </c>
    </row>
    <row r="12" spans="1:19" x14ac:dyDescent="0.15">
      <c r="A12" s="7">
        <v>11</v>
      </c>
      <c r="B12" s="5">
        <v>43098</v>
      </c>
      <c r="C12" s="6">
        <v>26.5</v>
      </c>
      <c r="D12" s="6">
        <v>202</v>
      </c>
      <c r="E12" s="22">
        <v>20.8</v>
      </c>
      <c r="F12" s="6">
        <v>68</v>
      </c>
      <c r="G12" s="7">
        <v>1753.71</v>
      </c>
      <c r="H12" s="24">
        <f t="shared" si="0"/>
        <v>4.8309178743962044E-3</v>
      </c>
    </row>
    <row r="13" spans="1:19" x14ac:dyDescent="0.15">
      <c r="A13" s="7">
        <v>12</v>
      </c>
      <c r="B13" s="5">
        <v>43103</v>
      </c>
      <c r="C13" s="6">
        <v>26.25</v>
      </c>
      <c r="D13" s="6">
        <v>205</v>
      </c>
      <c r="E13" s="22">
        <v>20.3</v>
      </c>
      <c r="F13" s="6">
        <v>70.5</v>
      </c>
      <c r="G13" s="7">
        <v>1778.53</v>
      </c>
      <c r="H13" s="24">
        <f t="shared" si="0"/>
        <v>-2.4038461538461536E-2</v>
      </c>
      <c r="J13" s="31" t="s">
        <v>16</v>
      </c>
      <c r="K13" s="31" t="s">
        <v>17</v>
      </c>
      <c r="N13" s="14"/>
    </row>
    <row r="14" spans="1:19" ht="21" x14ac:dyDescent="0.15">
      <c r="A14" s="7">
        <v>13</v>
      </c>
      <c r="B14" s="5">
        <v>43104</v>
      </c>
      <c r="C14" s="6">
        <v>26.25</v>
      </c>
      <c r="D14" s="6">
        <v>205</v>
      </c>
      <c r="E14" s="22">
        <v>19.8</v>
      </c>
      <c r="F14" s="6">
        <v>70.5</v>
      </c>
      <c r="G14" s="7">
        <v>1791.02</v>
      </c>
      <c r="H14" s="24">
        <f t="shared" si="0"/>
        <v>-2.463054187192118E-2</v>
      </c>
      <c r="J14" s="12">
        <f>LN(J6)</f>
        <v>0</v>
      </c>
      <c r="K14" s="36">
        <f>LN(P6)</f>
        <v>-2.5902671654458267</v>
      </c>
      <c r="R14" s="37" t="s">
        <v>36</v>
      </c>
    </row>
    <row r="15" spans="1:19" x14ac:dyDescent="0.15">
      <c r="A15" s="7">
        <v>14</v>
      </c>
      <c r="B15" s="5">
        <v>43105</v>
      </c>
      <c r="C15" s="6">
        <v>27</v>
      </c>
      <c r="D15" s="6">
        <v>206</v>
      </c>
      <c r="E15" s="22">
        <v>20.2</v>
      </c>
      <c r="F15" s="6">
        <v>72</v>
      </c>
      <c r="G15" s="7">
        <v>1795.45</v>
      </c>
      <c r="H15" s="24">
        <f t="shared" si="0"/>
        <v>2.0202020202020131E-2</v>
      </c>
      <c r="J15" s="12">
        <f t="shared" ref="J15:J19" si="7">LN(J7)</f>
        <v>0.69314718055994529</v>
      </c>
      <c r="K15" s="36">
        <f t="shared" ref="K15:K19" si="8">LN(P7)</f>
        <v>-3.4882087586517851</v>
      </c>
    </row>
    <row r="16" spans="1:19" x14ac:dyDescent="0.15">
      <c r="A16" s="7">
        <v>15</v>
      </c>
      <c r="B16" s="5">
        <v>43108</v>
      </c>
      <c r="C16" s="6">
        <v>27</v>
      </c>
      <c r="D16" s="6">
        <v>207</v>
      </c>
      <c r="E16" s="22">
        <v>19.8</v>
      </c>
      <c r="F16" s="6">
        <v>74.25</v>
      </c>
      <c r="G16" s="7">
        <v>1792.81</v>
      </c>
      <c r="H16" s="24">
        <f t="shared" si="0"/>
        <v>-1.9801980198019733E-2</v>
      </c>
      <c r="J16" s="12">
        <f t="shared" si="7"/>
        <v>1.0986122886681098</v>
      </c>
      <c r="K16" s="36">
        <f t="shared" si="8"/>
        <v>-5.1929568508902104</v>
      </c>
      <c r="R16" s="4" t="s">
        <v>37</v>
      </c>
      <c r="S16" s="4">
        <v>-2.5190000000000001</v>
      </c>
    </row>
    <row r="17" spans="1:20" x14ac:dyDescent="0.15">
      <c r="A17" s="7">
        <v>16</v>
      </c>
      <c r="B17" s="5">
        <v>43109</v>
      </c>
      <c r="C17" s="6">
        <v>28</v>
      </c>
      <c r="D17" s="6">
        <v>208</v>
      </c>
      <c r="E17" s="22">
        <v>19.5</v>
      </c>
      <c r="F17" s="6">
        <v>73.25</v>
      </c>
      <c r="G17" s="7">
        <v>1795.21</v>
      </c>
      <c r="H17" s="24">
        <f t="shared" si="0"/>
        <v>-1.5151515151515187E-2</v>
      </c>
      <c r="J17" s="12">
        <f t="shared" si="7"/>
        <v>1.3862943611198906</v>
      </c>
      <c r="K17" s="36">
        <f t="shared" si="8"/>
        <v>-5.1929568508902104</v>
      </c>
      <c r="R17" s="4" t="s">
        <v>38</v>
      </c>
      <c r="S17" s="4">
        <v>-1.9945999999999999</v>
      </c>
    </row>
    <row r="18" spans="1:20" x14ac:dyDescent="0.15">
      <c r="A18" s="7">
        <v>17</v>
      </c>
      <c r="B18" s="5">
        <v>43110</v>
      </c>
      <c r="C18" s="6">
        <v>27.5</v>
      </c>
      <c r="D18" s="6">
        <v>206</v>
      </c>
      <c r="E18" s="22">
        <v>19.600000000000001</v>
      </c>
      <c r="F18" s="6">
        <v>71.25</v>
      </c>
      <c r="G18" s="7">
        <v>1794.92</v>
      </c>
      <c r="H18" s="24">
        <f t="shared" si="0"/>
        <v>5.1282051282052011E-3</v>
      </c>
      <c r="J18" s="12">
        <f t="shared" si="7"/>
        <v>1.6094379124341003</v>
      </c>
      <c r="K18" s="36">
        <f t="shared" si="8"/>
        <v>-5.8861040314501558</v>
      </c>
    </row>
    <row r="19" spans="1:20" x14ac:dyDescent="0.15">
      <c r="A19" s="7">
        <v>18</v>
      </c>
      <c r="B19" s="5">
        <v>43111</v>
      </c>
      <c r="C19" s="6">
        <v>27.5</v>
      </c>
      <c r="D19" s="6">
        <v>208</v>
      </c>
      <c r="E19" s="22">
        <v>19.5</v>
      </c>
      <c r="F19" s="6">
        <v>69.75</v>
      </c>
      <c r="G19" s="7">
        <v>1802.8</v>
      </c>
      <c r="H19" s="24">
        <f t="shared" si="0"/>
        <v>-5.1020408163266031E-3</v>
      </c>
      <c r="J19" s="12">
        <f>LN(J11)</f>
        <v>1.791759469228055</v>
      </c>
      <c r="K19" s="36">
        <f t="shared" si="8"/>
        <v>-5.8861040314501558</v>
      </c>
      <c r="R19" s="38" t="s">
        <v>39</v>
      </c>
      <c r="S19" s="38"/>
    </row>
    <row r="20" spans="1:20" x14ac:dyDescent="0.15">
      <c r="A20" s="7">
        <v>19</v>
      </c>
      <c r="B20" s="5">
        <v>43112</v>
      </c>
      <c r="C20" s="6">
        <v>27.5</v>
      </c>
      <c r="D20" s="6">
        <v>209</v>
      </c>
      <c r="E20" s="22">
        <v>20.100000000000001</v>
      </c>
      <c r="F20" s="6">
        <v>69.5</v>
      </c>
      <c r="G20" s="7">
        <v>1810.19</v>
      </c>
      <c r="H20" s="24">
        <f t="shared" si="0"/>
        <v>3.0769230769230844E-2</v>
      </c>
      <c r="R20" s="39" t="s">
        <v>40</v>
      </c>
      <c r="S20" s="39">
        <f>EXP(S16)</f>
        <v>8.0540106599498618E-2</v>
      </c>
    </row>
    <row r="21" spans="1:20" x14ac:dyDescent="0.15">
      <c r="A21" s="7">
        <v>20</v>
      </c>
      <c r="B21" s="5">
        <v>43115</v>
      </c>
      <c r="C21" s="6">
        <v>27.5</v>
      </c>
      <c r="D21" s="6">
        <v>212</v>
      </c>
      <c r="E21" s="22">
        <v>20.2</v>
      </c>
      <c r="F21" s="6">
        <v>71.25</v>
      </c>
      <c r="G21" s="7">
        <v>1822.66</v>
      </c>
      <c r="H21" s="24">
        <f t="shared" si="0"/>
        <v>4.975124378109346E-3</v>
      </c>
      <c r="R21" s="40" t="s">
        <v>41</v>
      </c>
      <c r="S21" s="39">
        <f>S17</f>
        <v>-1.9945999999999999</v>
      </c>
    </row>
    <row r="22" spans="1:20" x14ac:dyDescent="0.15">
      <c r="A22" s="7">
        <v>21</v>
      </c>
      <c r="B22" s="5">
        <v>43116</v>
      </c>
      <c r="C22" s="6">
        <v>28.5</v>
      </c>
      <c r="D22" s="6">
        <v>212</v>
      </c>
      <c r="E22" s="22">
        <v>20.100000000000001</v>
      </c>
      <c r="F22" s="6">
        <v>70.75</v>
      </c>
      <c r="G22" s="7">
        <v>1821.83</v>
      </c>
      <c r="H22" s="24">
        <f t="shared" si="0"/>
        <v>-4.9504950495048447E-3</v>
      </c>
    </row>
    <row r="23" spans="1:20" x14ac:dyDescent="0.15">
      <c r="A23" s="7">
        <v>22</v>
      </c>
      <c r="B23" s="5">
        <v>43117</v>
      </c>
      <c r="C23" s="6">
        <v>28.25</v>
      </c>
      <c r="D23" s="6">
        <v>213</v>
      </c>
      <c r="E23" s="22">
        <v>19.899999999999999</v>
      </c>
      <c r="F23" s="6">
        <v>70.5</v>
      </c>
      <c r="G23" s="7">
        <v>1828.88</v>
      </c>
      <c r="H23" s="24">
        <f t="shared" si="0"/>
        <v>-9.9502487562190458E-3</v>
      </c>
      <c r="R23" s="4" t="s">
        <v>42</v>
      </c>
      <c r="S23" s="41" t="s">
        <v>43</v>
      </c>
      <c r="T23" s="41"/>
    </row>
    <row r="24" spans="1:20" x14ac:dyDescent="0.15">
      <c r="A24" s="7">
        <v>23</v>
      </c>
      <c r="B24" s="5">
        <v>43118</v>
      </c>
      <c r="C24" s="6">
        <v>27.75</v>
      </c>
      <c r="D24" s="6">
        <v>213</v>
      </c>
      <c r="E24" s="22">
        <v>21.4</v>
      </c>
      <c r="F24" s="6">
        <v>70.25</v>
      </c>
      <c r="G24" s="7">
        <v>1819.32</v>
      </c>
      <c r="H24" s="24">
        <f t="shared" si="0"/>
        <v>7.537688442211056E-2</v>
      </c>
    </row>
    <row r="25" spans="1:20" x14ac:dyDescent="0.15">
      <c r="A25" s="7">
        <v>24</v>
      </c>
      <c r="B25" s="5">
        <v>43119</v>
      </c>
      <c r="C25" s="6">
        <v>27.5</v>
      </c>
      <c r="D25" s="6">
        <v>212</v>
      </c>
      <c r="E25" s="22">
        <v>21.4</v>
      </c>
      <c r="F25" s="6">
        <v>70.25</v>
      </c>
      <c r="G25" s="7">
        <v>1821.34</v>
      </c>
      <c r="H25" s="24">
        <f t="shared" si="0"/>
        <v>0</v>
      </c>
      <c r="R25" s="4" t="s">
        <v>44</v>
      </c>
    </row>
    <row r="26" spans="1:20" x14ac:dyDescent="0.15">
      <c r="A26" s="7">
        <v>25</v>
      </c>
      <c r="B26" s="5">
        <v>43122</v>
      </c>
      <c r="C26" s="6">
        <v>27.5</v>
      </c>
      <c r="D26" s="6">
        <v>211</v>
      </c>
      <c r="E26" s="22">
        <v>21.5</v>
      </c>
      <c r="F26" s="6">
        <v>70.5</v>
      </c>
      <c r="G26" s="7">
        <v>1824.06</v>
      </c>
      <c r="H26" s="24">
        <f t="shared" si="0"/>
        <v>4.6728971962617487E-3</v>
      </c>
      <c r="R26" s="4" t="s">
        <v>45</v>
      </c>
    </row>
    <row r="27" spans="1:20" x14ac:dyDescent="0.15">
      <c r="A27" s="7">
        <v>26</v>
      </c>
      <c r="B27" s="5">
        <v>43123</v>
      </c>
      <c r="C27" s="6">
        <v>27</v>
      </c>
      <c r="D27" s="6">
        <v>215</v>
      </c>
      <c r="E27" s="22">
        <v>21.7</v>
      </c>
      <c r="F27" s="6">
        <v>69.75</v>
      </c>
      <c r="G27" s="7">
        <v>1831.78</v>
      </c>
      <c r="H27" s="24">
        <f t="shared" si="0"/>
        <v>9.3023255813953157E-3</v>
      </c>
      <c r="S27" s="44" t="s">
        <v>48</v>
      </c>
      <c r="T27" s="45">
        <f>(1%/S20)^(1/S21)</f>
        <v>2.8459844829513932</v>
      </c>
    </row>
    <row r="28" spans="1:20" x14ac:dyDescent="0.15">
      <c r="A28" s="7">
        <v>27</v>
      </c>
      <c r="B28" s="5">
        <v>43124</v>
      </c>
      <c r="C28" s="6">
        <v>27</v>
      </c>
      <c r="D28" s="6">
        <v>215</v>
      </c>
      <c r="E28" s="22">
        <v>22.2</v>
      </c>
      <c r="F28" s="6">
        <v>70.25</v>
      </c>
      <c r="G28" s="7">
        <v>1838.96</v>
      </c>
      <c r="H28" s="24">
        <f t="shared" si="0"/>
        <v>2.3041474654377881E-2</v>
      </c>
      <c r="S28" s="44" t="s">
        <v>49</v>
      </c>
      <c r="T28" s="46">
        <f>K2+T27*K3</f>
        <v>0.12546600503029173</v>
      </c>
    </row>
    <row r="29" spans="1:20" x14ac:dyDescent="0.15">
      <c r="A29" s="7">
        <v>28</v>
      </c>
      <c r="B29" s="5">
        <v>43125</v>
      </c>
      <c r="C29" s="6">
        <v>26.75</v>
      </c>
      <c r="D29" s="6">
        <v>211</v>
      </c>
      <c r="E29" s="22">
        <v>21.7</v>
      </c>
      <c r="F29" s="6">
        <v>70</v>
      </c>
      <c r="G29" s="7">
        <v>1819.29</v>
      </c>
      <c r="H29" s="24">
        <f t="shared" si="0"/>
        <v>-2.2522522522522525E-2</v>
      </c>
      <c r="R29" s="4" t="s">
        <v>46</v>
      </c>
    </row>
    <row r="30" spans="1:20" x14ac:dyDescent="0.15">
      <c r="A30" s="7">
        <v>29</v>
      </c>
      <c r="B30" s="5">
        <v>43125</v>
      </c>
      <c r="C30" s="6">
        <v>26.75</v>
      </c>
      <c r="D30" s="6">
        <v>211</v>
      </c>
      <c r="E30" s="22">
        <v>21.7</v>
      </c>
      <c r="F30" s="6">
        <v>70</v>
      </c>
      <c r="G30" s="7">
        <v>1828.88</v>
      </c>
      <c r="H30" s="24">
        <f t="shared" si="0"/>
        <v>0</v>
      </c>
      <c r="R30" s="4" t="s">
        <v>47</v>
      </c>
    </row>
    <row r="31" spans="1:20" x14ac:dyDescent="0.15">
      <c r="A31" s="7">
        <v>30</v>
      </c>
      <c r="B31" s="5">
        <v>43126</v>
      </c>
      <c r="C31" s="6">
        <v>26.75</v>
      </c>
      <c r="D31" s="6">
        <v>210</v>
      </c>
      <c r="E31" s="22">
        <v>21.3</v>
      </c>
      <c r="F31" s="6">
        <v>70.5</v>
      </c>
      <c r="G31" s="7">
        <v>1837.49</v>
      </c>
      <c r="H31" s="24">
        <f t="shared" si="0"/>
        <v>-1.8433179723502238E-2</v>
      </c>
    </row>
    <row r="32" spans="1:20" x14ac:dyDescent="0.15">
      <c r="A32" s="7">
        <v>31</v>
      </c>
      <c r="B32" s="5">
        <v>43129</v>
      </c>
      <c r="C32" s="6">
        <v>27</v>
      </c>
      <c r="D32" s="6">
        <v>209</v>
      </c>
      <c r="E32" s="22">
        <v>22</v>
      </c>
      <c r="F32" s="6">
        <v>70.5</v>
      </c>
      <c r="G32" s="7">
        <v>1826.61</v>
      </c>
      <c r="H32" s="24">
        <f t="shared" si="0"/>
        <v>3.2863849765258184E-2</v>
      </c>
      <c r="S32" s="44" t="s">
        <v>48</v>
      </c>
      <c r="T32" s="45">
        <f>(5%-K2)/K3</f>
        <v>1.1581468585610595</v>
      </c>
    </row>
    <row r="33" spans="1:20" x14ac:dyDescent="0.15">
      <c r="A33" s="7">
        <v>32</v>
      </c>
      <c r="B33" s="5">
        <v>43130</v>
      </c>
      <c r="C33" s="6">
        <v>27</v>
      </c>
      <c r="D33" s="6">
        <v>207</v>
      </c>
      <c r="E33" s="22">
        <v>22.4</v>
      </c>
      <c r="F33" s="6">
        <v>69.75</v>
      </c>
      <c r="G33" s="7">
        <v>1826.86</v>
      </c>
      <c r="H33" s="24">
        <f t="shared" si="0"/>
        <v>1.8181818181818118E-2</v>
      </c>
      <c r="S33" s="44" t="s">
        <v>51</v>
      </c>
      <c r="T33" s="45">
        <f>S20*(T32^(S21))</f>
        <v>6.0093743190258585E-2</v>
      </c>
    </row>
    <row r="34" spans="1:20" x14ac:dyDescent="0.15">
      <c r="A34" s="7">
        <v>33</v>
      </c>
      <c r="B34" s="5">
        <v>43131</v>
      </c>
      <c r="C34" s="6">
        <v>26.75</v>
      </c>
      <c r="D34" s="6">
        <v>207</v>
      </c>
      <c r="E34" s="22">
        <v>22.2</v>
      </c>
      <c r="F34" s="6">
        <v>70</v>
      </c>
      <c r="G34" s="7">
        <v>1833.6</v>
      </c>
      <c r="H34" s="24">
        <f t="shared" si="0"/>
        <v>-8.9285714285713969E-3</v>
      </c>
      <c r="S34" s="44" t="s">
        <v>53</v>
      </c>
      <c r="T34" s="45">
        <f>1-T33</f>
        <v>0.93990625680974138</v>
      </c>
    </row>
    <row r="35" spans="1:20" x14ac:dyDescent="0.15">
      <c r="A35" s="7">
        <v>34</v>
      </c>
      <c r="B35" s="5">
        <v>43132</v>
      </c>
      <c r="C35" s="6">
        <v>27</v>
      </c>
      <c r="D35" s="6">
        <v>208</v>
      </c>
      <c r="E35" s="22">
        <v>22.3</v>
      </c>
      <c r="F35" s="6">
        <v>70</v>
      </c>
      <c r="G35" s="7">
        <v>1827.35</v>
      </c>
      <c r="H35" s="24">
        <f t="shared" si="0"/>
        <v>4.5045045045045687E-3</v>
      </c>
    </row>
    <row r="36" spans="1:20" x14ac:dyDescent="0.15">
      <c r="A36" s="7">
        <v>35</v>
      </c>
      <c r="B36" s="5">
        <v>43133</v>
      </c>
      <c r="C36" s="6">
        <v>26.75</v>
      </c>
      <c r="D36" s="6">
        <v>210</v>
      </c>
      <c r="E36" s="22">
        <v>21.9</v>
      </c>
      <c r="F36" s="6">
        <v>70</v>
      </c>
      <c r="G36" s="7">
        <v>1810.32</v>
      </c>
      <c r="H36" s="24">
        <f t="shared" si="0"/>
        <v>-1.7937219730941797E-2</v>
      </c>
    </row>
    <row r="37" spans="1:20" x14ac:dyDescent="0.15">
      <c r="A37" s="7">
        <v>36</v>
      </c>
      <c r="B37" s="5">
        <v>43136</v>
      </c>
      <c r="C37" s="6">
        <v>26.5</v>
      </c>
      <c r="D37" s="6">
        <v>208</v>
      </c>
      <c r="E37" s="22">
        <v>21.6</v>
      </c>
      <c r="F37" s="6">
        <v>69.75</v>
      </c>
      <c r="G37" s="7">
        <v>1788.43</v>
      </c>
      <c r="H37" s="24">
        <f t="shared" si="0"/>
        <v>-1.3698630136986172E-2</v>
      </c>
    </row>
    <row r="38" spans="1:20" x14ac:dyDescent="0.15">
      <c r="A38" s="7">
        <v>37</v>
      </c>
      <c r="B38" s="5">
        <v>43137</v>
      </c>
      <c r="C38" s="6">
        <v>25.5</v>
      </c>
      <c r="D38" s="6">
        <v>206</v>
      </c>
      <c r="E38" s="22">
        <v>21.2</v>
      </c>
      <c r="F38" s="6">
        <v>69.25</v>
      </c>
      <c r="G38" s="7">
        <v>1785.44</v>
      </c>
      <c r="H38" s="24">
        <f t="shared" si="0"/>
        <v>-1.8518518518518615E-2</v>
      </c>
    </row>
    <row r="39" spans="1:20" x14ac:dyDescent="0.15">
      <c r="A39" s="7">
        <v>38</v>
      </c>
      <c r="B39" s="5">
        <v>43138</v>
      </c>
      <c r="C39" s="6">
        <v>25.75</v>
      </c>
      <c r="D39" s="6">
        <v>204</v>
      </c>
      <c r="E39" s="22">
        <v>21.4</v>
      </c>
      <c r="F39" s="6">
        <v>69</v>
      </c>
      <c r="G39" s="7">
        <v>1786.66</v>
      </c>
      <c r="H39" s="24">
        <f t="shared" si="0"/>
        <v>9.4339622641509101E-3</v>
      </c>
    </row>
    <row r="40" spans="1:20" x14ac:dyDescent="0.15">
      <c r="A40" s="7">
        <v>39</v>
      </c>
      <c r="B40" s="5">
        <v>43139</v>
      </c>
      <c r="C40" s="6">
        <v>25.75</v>
      </c>
      <c r="D40" s="6">
        <v>206</v>
      </c>
      <c r="E40" s="22">
        <v>21.9</v>
      </c>
      <c r="F40" s="6">
        <v>68.75</v>
      </c>
      <c r="G40" s="7">
        <v>1786.45</v>
      </c>
      <c r="H40" s="24">
        <f t="shared" si="0"/>
        <v>2.3364485981308414E-2</v>
      </c>
    </row>
    <row r="41" spans="1:20" x14ac:dyDescent="0.15">
      <c r="A41" s="7">
        <v>40</v>
      </c>
      <c r="B41" s="5">
        <v>43140</v>
      </c>
      <c r="C41" s="6">
        <v>25.75</v>
      </c>
      <c r="D41" s="6">
        <v>208</v>
      </c>
      <c r="E41" s="22">
        <v>21.9</v>
      </c>
      <c r="F41" s="6">
        <v>67.75</v>
      </c>
      <c r="G41" s="7">
        <v>1799.45</v>
      </c>
      <c r="H41" s="24">
        <f t="shared" si="0"/>
        <v>0</v>
      </c>
    </row>
    <row r="42" spans="1:20" x14ac:dyDescent="0.15">
      <c r="A42" s="7">
        <v>41</v>
      </c>
      <c r="B42" s="5">
        <v>43143</v>
      </c>
      <c r="C42" s="6">
        <v>25.75</v>
      </c>
      <c r="D42" s="6">
        <v>206</v>
      </c>
      <c r="E42" s="22">
        <v>22.5</v>
      </c>
      <c r="F42" s="6">
        <v>67.5</v>
      </c>
      <c r="G42" s="7">
        <v>1800.03</v>
      </c>
      <c r="H42" s="24">
        <f t="shared" si="0"/>
        <v>2.7397260273972671E-2</v>
      </c>
    </row>
    <row r="43" spans="1:20" x14ac:dyDescent="0.15">
      <c r="A43" s="7">
        <v>42</v>
      </c>
      <c r="B43" s="5">
        <v>43144</v>
      </c>
      <c r="C43" s="6">
        <v>25.5</v>
      </c>
      <c r="D43" s="6">
        <v>205</v>
      </c>
      <c r="E43" s="22">
        <v>22.4</v>
      </c>
      <c r="F43" s="6">
        <v>68.75</v>
      </c>
      <c r="G43" s="7">
        <v>1792.09</v>
      </c>
      <c r="H43" s="24">
        <f t="shared" si="0"/>
        <v>-4.4444444444445078E-3</v>
      </c>
    </row>
    <row r="44" spans="1:20" x14ac:dyDescent="0.15">
      <c r="A44" s="7">
        <v>43</v>
      </c>
      <c r="B44" s="5">
        <v>43145</v>
      </c>
      <c r="C44" s="6">
        <v>25</v>
      </c>
      <c r="D44" s="6">
        <v>206</v>
      </c>
      <c r="E44" s="22">
        <v>22.1</v>
      </c>
      <c r="F44" s="6">
        <v>69.25</v>
      </c>
      <c r="G44" s="7">
        <v>1800.86</v>
      </c>
      <c r="H44" s="24">
        <f t="shared" si="0"/>
        <v>-1.3392857142857017E-2</v>
      </c>
    </row>
    <row r="45" spans="1:20" x14ac:dyDescent="0.15">
      <c r="A45" s="7">
        <v>44</v>
      </c>
      <c r="B45" s="5">
        <v>43146</v>
      </c>
      <c r="C45" s="6">
        <v>24.3</v>
      </c>
      <c r="D45" s="6">
        <v>206</v>
      </c>
      <c r="E45" s="22">
        <v>22.5</v>
      </c>
      <c r="F45" s="6">
        <v>69.25</v>
      </c>
      <c r="G45" s="7">
        <v>1805.89</v>
      </c>
      <c r="H45" s="24">
        <f t="shared" si="0"/>
        <v>1.8099547511312153E-2</v>
      </c>
    </row>
    <row r="46" spans="1:20" x14ac:dyDescent="0.15">
      <c r="A46" s="7">
        <v>45</v>
      </c>
      <c r="B46" s="5">
        <v>43147</v>
      </c>
      <c r="C46" s="6">
        <v>24.9</v>
      </c>
      <c r="D46" s="6">
        <v>206</v>
      </c>
      <c r="E46" s="22">
        <v>22.5</v>
      </c>
      <c r="F46" s="6">
        <v>68.75</v>
      </c>
      <c r="G46" s="7">
        <v>1809.67</v>
      </c>
      <c r="H46" s="24">
        <f t="shared" si="0"/>
        <v>0</v>
      </c>
    </row>
    <row r="47" spans="1:20" x14ac:dyDescent="0.15">
      <c r="A47" s="7">
        <v>46</v>
      </c>
      <c r="B47" s="5">
        <v>43150</v>
      </c>
      <c r="C47" s="6">
        <v>25</v>
      </c>
      <c r="D47" s="6">
        <v>208</v>
      </c>
      <c r="E47" s="22">
        <v>22.5</v>
      </c>
      <c r="F47" s="6">
        <v>69.25</v>
      </c>
      <c r="G47" s="7">
        <v>1801.02</v>
      </c>
      <c r="H47" s="24">
        <f t="shared" si="0"/>
        <v>0</v>
      </c>
    </row>
    <row r="48" spans="1:20" x14ac:dyDescent="0.15">
      <c r="A48" s="7">
        <v>47</v>
      </c>
      <c r="B48" s="5">
        <v>43151</v>
      </c>
      <c r="C48" s="6">
        <v>24.9</v>
      </c>
      <c r="D48" s="6">
        <v>205</v>
      </c>
      <c r="E48" s="22">
        <v>22.3</v>
      </c>
      <c r="F48" s="6">
        <v>68.5</v>
      </c>
      <c r="G48" s="7">
        <v>1801.16</v>
      </c>
      <c r="H48" s="24">
        <f t="shared" si="0"/>
        <v>-8.8888888888888577E-3</v>
      </c>
    </row>
    <row r="49" spans="1:8" x14ac:dyDescent="0.15">
      <c r="A49" s="7">
        <v>48</v>
      </c>
      <c r="B49" s="5">
        <v>43152</v>
      </c>
      <c r="C49" s="6">
        <v>24.8</v>
      </c>
      <c r="D49" s="6">
        <v>206</v>
      </c>
      <c r="E49" s="22">
        <v>21.7</v>
      </c>
      <c r="F49" s="6">
        <v>68</v>
      </c>
      <c r="G49" s="7">
        <v>1788.63</v>
      </c>
      <c r="H49" s="24">
        <f t="shared" si="0"/>
        <v>-2.690582959641262E-2</v>
      </c>
    </row>
    <row r="50" spans="1:8" x14ac:dyDescent="0.15">
      <c r="A50" s="7">
        <v>49</v>
      </c>
      <c r="B50" s="5">
        <v>43153</v>
      </c>
      <c r="C50" s="6">
        <v>24.3</v>
      </c>
      <c r="D50" s="6">
        <v>206</v>
      </c>
      <c r="E50" s="22">
        <v>20.7</v>
      </c>
      <c r="F50" s="6">
        <v>67.75</v>
      </c>
      <c r="G50" s="7">
        <v>1808.06</v>
      </c>
      <c r="H50" s="24">
        <f t="shared" si="0"/>
        <v>-4.6082949308755762E-2</v>
      </c>
    </row>
    <row r="51" spans="1:8" x14ac:dyDescent="0.15">
      <c r="A51" s="7">
        <v>50</v>
      </c>
      <c r="B51" s="5">
        <v>43154</v>
      </c>
      <c r="C51" s="6">
        <v>24.9</v>
      </c>
      <c r="D51" s="6">
        <v>206</v>
      </c>
      <c r="E51" s="22">
        <v>21.7</v>
      </c>
      <c r="F51" s="6">
        <v>68.75</v>
      </c>
      <c r="G51" s="7">
        <v>1834.18</v>
      </c>
      <c r="H51" s="24">
        <f t="shared" si="0"/>
        <v>4.8309178743961352E-2</v>
      </c>
    </row>
    <row r="52" spans="1:8" x14ac:dyDescent="0.15">
      <c r="A52" s="7">
        <v>51</v>
      </c>
      <c r="B52" s="5">
        <v>43157</v>
      </c>
      <c r="C52" s="6">
        <v>24.8</v>
      </c>
      <c r="D52" s="6">
        <v>208</v>
      </c>
      <c r="E52" s="22">
        <v>21.8</v>
      </c>
      <c r="F52" s="6">
        <v>71.25</v>
      </c>
      <c r="G52" s="7">
        <v>1830.39</v>
      </c>
      <c r="H52" s="24">
        <f t="shared" si="0"/>
        <v>4.608294930875642E-3</v>
      </c>
    </row>
    <row r="53" spans="1:8" x14ac:dyDescent="0.15">
      <c r="A53" s="7">
        <v>52</v>
      </c>
      <c r="B53" s="5">
        <v>43158</v>
      </c>
      <c r="C53" s="6">
        <v>25</v>
      </c>
      <c r="D53" s="6">
        <v>210</v>
      </c>
      <c r="E53" s="22">
        <v>20.8</v>
      </c>
      <c r="F53" s="6">
        <v>70.75</v>
      </c>
      <c r="G53" s="7">
        <v>1830.13</v>
      </c>
      <c r="H53" s="24">
        <f t="shared" si="0"/>
        <v>-4.5871559633027519E-2</v>
      </c>
    </row>
    <row r="54" spans="1:8" x14ac:dyDescent="0.15">
      <c r="A54" s="7">
        <v>53</v>
      </c>
      <c r="B54" s="5">
        <v>43159</v>
      </c>
      <c r="C54" s="6">
        <v>25.5</v>
      </c>
      <c r="D54" s="6">
        <v>211</v>
      </c>
      <c r="E54" s="22">
        <v>21.3</v>
      </c>
      <c r="F54" s="6">
        <v>70.75</v>
      </c>
      <c r="G54" s="7">
        <v>1811.98</v>
      </c>
      <c r="H54" s="24">
        <f t="shared" si="0"/>
        <v>2.4038461538461536E-2</v>
      </c>
    </row>
    <row r="55" spans="1:8" x14ac:dyDescent="0.15">
      <c r="A55" s="7">
        <v>54</v>
      </c>
      <c r="B55" s="5">
        <v>43161</v>
      </c>
      <c r="C55" s="6">
        <v>24.7</v>
      </c>
      <c r="D55" s="6">
        <v>210</v>
      </c>
      <c r="E55" s="22">
        <v>21</v>
      </c>
      <c r="F55" s="6">
        <v>69.5</v>
      </c>
      <c r="G55" s="7">
        <v>1808.89</v>
      </c>
      <c r="H55" s="24">
        <f t="shared" si="0"/>
        <v>-1.4084507042253554E-2</v>
      </c>
    </row>
    <row r="56" spans="1:8" x14ac:dyDescent="0.15">
      <c r="A56" s="7">
        <v>55</v>
      </c>
      <c r="B56" s="5">
        <v>43164</v>
      </c>
      <c r="C56" s="6">
        <v>24.5</v>
      </c>
      <c r="D56" s="6">
        <v>208</v>
      </c>
      <c r="E56" s="22">
        <v>21.3</v>
      </c>
      <c r="F56" s="6">
        <v>69</v>
      </c>
      <c r="G56" s="7">
        <v>1799.06</v>
      </c>
      <c r="H56" s="24">
        <f t="shared" si="0"/>
        <v>1.428571428571432E-2</v>
      </c>
    </row>
    <row r="57" spans="1:8" x14ac:dyDescent="0.15">
      <c r="A57" s="7">
        <v>56</v>
      </c>
      <c r="B57" s="5">
        <v>43165</v>
      </c>
      <c r="C57" s="6">
        <v>24.1</v>
      </c>
      <c r="D57" s="6">
        <v>208</v>
      </c>
      <c r="E57" s="22">
        <v>20.9</v>
      </c>
      <c r="F57" s="6">
        <v>68.75</v>
      </c>
      <c r="G57" s="7">
        <v>1781.64</v>
      </c>
      <c r="H57" s="24">
        <f t="shared" si="0"/>
        <v>-1.8779342723004796E-2</v>
      </c>
    </row>
    <row r="58" spans="1:8" x14ac:dyDescent="0.15">
      <c r="A58" s="7">
        <v>57</v>
      </c>
      <c r="B58" s="5">
        <v>43166</v>
      </c>
      <c r="C58" s="6">
        <v>24.1</v>
      </c>
      <c r="D58" s="6">
        <v>206</v>
      </c>
      <c r="E58" s="22">
        <v>20.7</v>
      </c>
      <c r="F58" s="6">
        <v>68.25</v>
      </c>
      <c r="G58" s="7">
        <v>1778.9</v>
      </c>
      <c r="H58" s="24">
        <f t="shared" si="0"/>
        <v>-9.5693779904305887E-3</v>
      </c>
    </row>
    <row r="59" spans="1:8" x14ac:dyDescent="0.15">
      <c r="A59" s="7">
        <v>58</v>
      </c>
      <c r="B59" s="5">
        <v>43167</v>
      </c>
      <c r="C59" s="6">
        <v>24.2</v>
      </c>
      <c r="D59" s="6">
        <v>209</v>
      </c>
      <c r="E59" s="22">
        <v>21</v>
      </c>
      <c r="F59" s="6">
        <v>68</v>
      </c>
      <c r="G59" s="7">
        <v>1775.37</v>
      </c>
      <c r="H59" s="24">
        <f t="shared" si="0"/>
        <v>1.4492753623188441E-2</v>
      </c>
    </row>
    <row r="60" spans="1:8" x14ac:dyDescent="0.15">
      <c r="A60" s="7">
        <v>59</v>
      </c>
      <c r="B60" s="5">
        <v>43168</v>
      </c>
      <c r="C60" s="6">
        <v>23.6</v>
      </c>
      <c r="D60" s="6">
        <v>210</v>
      </c>
      <c r="E60" s="22">
        <v>20.100000000000001</v>
      </c>
      <c r="F60" s="6">
        <v>67.5</v>
      </c>
      <c r="G60" s="7">
        <v>1800.32</v>
      </c>
      <c r="H60" s="24">
        <f t="shared" si="0"/>
        <v>-4.2857142857142788E-2</v>
      </c>
    </row>
    <row r="61" spans="1:8" x14ac:dyDescent="0.15">
      <c r="A61" s="7">
        <v>60</v>
      </c>
      <c r="B61" s="5">
        <v>43171</v>
      </c>
      <c r="C61" s="6">
        <v>23.6</v>
      </c>
      <c r="D61" s="6">
        <v>211</v>
      </c>
      <c r="E61" s="22">
        <v>20.2</v>
      </c>
      <c r="F61" s="6">
        <v>68.5</v>
      </c>
      <c r="G61" s="7">
        <v>1809.9</v>
      </c>
      <c r="H61" s="24">
        <f t="shared" si="0"/>
        <v>4.975124378109346E-3</v>
      </c>
    </row>
    <row r="62" spans="1:8" x14ac:dyDescent="0.15">
      <c r="A62" s="7">
        <v>61</v>
      </c>
      <c r="B62" s="5">
        <v>43172</v>
      </c>
      <c r="C62" s="6">
        <v>23.5</v>
      </c>
      <c r="D62" s="6">
        <v>209</v>
      </c>
      <c r="E62" s="22">
        <v>19.8</v>
      </c>
      <c r="F62" s="6">
        <v>68.5</v>
      </c>
      <c r="G62" s="7">
        <v>1813.4</v>
      </c>
      <c r="H62" s="24">
        <f t="shared" si="0"/>
        <v>-1.9801980198019733E-2</v>
      </c>
    </row>
    <row r="63" spans="1:8" x14ac:dyDescent="0.15">
      <c r="A63" s="7">
        <v>62</v>
      </c>
      <c r="B63" s="5">
        <v>43173</v>
      </c>
      <c r="C63" s="6">
        <v>24.2</v>
      </c>
      <c r="D63" s="6">
        <v>209</v>
      </c>
      <c r="E63" s="22">
        <v>19.600000000000001</v>
      </c>
      <c r="F63" s="6">
        <v>68</v>
      </c>
      <c r="G63" s="7">
        <v>1816.08</v>
      </c>
      <c r="H63" s="24">
        <f t="shared" si="0"/>
        <v>-1.0101010101010065E-2</v>
      </c>
    </row>
    <row r="64" spans="1:8" x14ac:dyDescent="0.15">
      <c r="A64" s="7">
        <v>63</v>
      </c>
      <c r="B64" s="5">
        <v>43174</v>
      </c>
      <c r="C64" s="6">
        <v>24.4</v>
      </c>
      <c r="D64" s="6">
        <v>210</v>
      </c>
      <c r="E64" s="22">
        <v>20</v>
      </c>
      <c r="F64" s="6">
        <v>67.75</v>
      </c>
      <c r="G64" s="7">
        <v>1811.76</v>
      </c>
      <c r="H64" s="24">
        <f t="shared" si="0"/>
        <v>2.0408163265306048E-2</v>
      </c>
    </row>
    <row r="65" spans="1:8" x14ac:dyDescent="0.15">
      <c r="A65" s="7">
        <v>64</v>
      </c>
      <c r="B65" s="5">
        <v>43175</v>
      </c>
      <c r="C65" s="6">
        <v>24.1</v>
      </c>
      <c r="D65" s="6">
        <v>209</v>
      </c>
      <c r="E65" s="22">
        <v>21</v>
      </c>
      <c r="F65" s="6">
        <v>68</v>
      </c>
      <c r="G65" s="7">
        <v>1799.79</v>
      </c>
      <c r="H65" s="24">
        <f t="shared" si="0"/>
        <v>0.05</v>
      </c>
    </row>
    <row r="66" spans="1:8" x14ac:dyDescent="0.15">
      <c r="A66" s="7">
        <v>65</v>
      </c>
      <c r="B66" s="5">
        <v>43178</v>
      </c>
      <c r="C66" s="6">
        <v>23.9</v>
      </c>
      <c r="D66" s="6">
        <v>208</v>
      </c>
      <c r="E66" s="22">
        <v>20.7</v>
      </c>
      <c r="F66" s="6">
        <v>67.75</v>
      </c>
      <c r="G66" s="7">
        <v>1799.84</v>
      </c>
      <c r="H66" s="24">
        <f t="shared" si="0"/>
        <v>-1.428571428571432E-2</v>
      </c>
    </row>
    <row r="67" spans="1:8" x14ac:dyDescent="0.15">
      <c r="A67" s="7">
        <v>66</v>
      </c>
      <c r="B67" s="5">
        <v>43179</v>
      </c>
      <c r="C67" s="6">
        <v>24</v>
      </c>
      <c r="D67" s="6">
        <v>206</v>
      </c>
      <c r="E67" s="22">
        <v>21</v>
      </c>
      <c r="F67" s="6">
        <v>67.75</v>
      </c>
      <c r="G67" s="7">
        <v>1801.43</v>
      </c>
      <c r="H67" s="24">
        <f t="shared" si="0"/>
        <v>1.4492753623188441E-2</v>
      </c>
    </row>
    <row r="68" spans="1:8" x14ac:dyDescent="0.15">
      <c r="A68" s="7">
        <v>67</v>
      </c>
      <c r="B68" s="5">
        <v>43180</v>
      </c>
      <c r="C68" s="6">
        <v>23.9</v>
      </c>
      <c r="D68" s="6">
        <v>203</v>
      </c>
      <c r="E68" s="22">
        <v>21.4</v>
      </c>
      <c r="F68" s="6">
        <v>68.5</v>
      </c>
      <c r="G68" s="7">
        <v>1798.55</v>
      </c>
      <c r="H68" s="24">
        <f t="shared" ref="H68:H131" si="9">(E68-E67)/E67</f>
        <v>1.904761904761898E-2</v>
      </c>
    </row>
    <row r="69" spans="1:8" x14ac:dyDescent="0.15">
      <c r="A69" s="7">
        <v>68</v>
      </c>
      <c r="B69" s="5">
        <v>43181</v>
      </c>
      <c r="C69" s="6">
        <v>23.8</v>
      </c>
      <c r="D69" s="6">
        <v>204</v>
      </c>
      <c r="E69" s="22">
        <v>21.6</v>
      </c>
      <c r="F69" s="6">
        <v>68</v>
      </c>
      <c r="G69" s="7">
        <v>1794.21</v>
      </c>
      <c r="H69" s="24">
        <f t="shared" si="9"/>
        <v>9.3457943925234974E-3</v>
      </c>
    </row>
    <row r="70" spans="1:8" x14ac:dyDescent="0.15">
      <c r="A70" s="7">
        <v>69</v>
      </c>
      <c r="B70" s="5">
        <v>43182</v>
      </c>
      <c r="C70" s="6">
        <v>23.6</v>
      </c>
      <c r="D70" s="6">
        <v>202</v>
      </c>
      <c r="E70" s="22">
        <v>21.4</v>
      </c>
      <c r="F70" s="6">
        <v>68</v>
      </c>
      <c r="G70" s="7">
        <v>1801.1</v>
      </c>
      <c r="H70" s="24">
        <f t="shared" si="9"/>
        <v>-9.2592592592593906E-3</v>
      </c>
    </row>
    <row r="71" spans="1:8" x14ac:dyDescent="0.15">
      <c r="A71" s="7">
        <v>70</v>
      </c>
      <c r="B71" s="5">
        <v>43185</v>
      </c>
      <c r="C71" s="6">
        <v>24</v>
      </c>
      <c r="D71" s="6">
        <v>200</v>
      </c>
      <c r="E71" s="22">
        <v>21.3</v>
      </c>
      <c r="F71" s="6">
        <v>67.75</v>
      </c>
      <c r="G71" s="7">
        <v>1802.58</v>
      </c>
      <c r="H71" s="24">
        <f t="shared" si="9"/>
        <v>-4.672897196261583E-3</v>
      </c>
    </row>
    <row r="72" spans="1:8" x14ac:dyDescent="0.15">
      <c r="A72" s="7">
        <v>71</v>
      </c>
      <c r="B72" s="5">
        <v>43186</v>
      </c>
      <c r="C72" s="6">
        <v>24</v>
      </c>
      <c r="D72" s="6">
        <v>202</v>
      </c>
      <c r="E72" s="22">
        <v>21.6</v>
      </c>
      <c r="F72" s="6">
        <v>67.75</v>
      </c>
      <c r="G72" s="7">
        <v>1784.99</v>
      </c>
      <c r="H72" s="24">
        <f t="shared" si="9"/>
        <v>1.4084507042253554E-2</v>
      </c>
    </row>
    <row r="73" spans="1:8" x14ac:dyDescent="0.15">
      <c r="A73" s="7">
        <v>72</v>
      </c>
      <c r="B73" s="5">
        <v>43187</v>
      </c>
      <c r="C73" s="6">
        <v>23.8</v>
      </c>
      <c r="D73" s="6">
        <v>202</v>
      </c>
      <c r="E73" s="22">
        <v>21.5</v>
      </c>
      <c r="F73" s="6">
        <v>67.75</v>
      </c>
      <c r="G73" s="7">
        <v>1766.92</v>
      </c>
      <c r="H73" s="24">
        <f t="shared" si="9"/>
        <v>-4.6296296296296953E-3</v>
      </c>
    </row>
    <row r="74" spans="1:8" x14ac:dyDescent="0.15">
      <c r="A74" s="7">
        <v>73</v>
      </c>
      <c r="B74" s="5">
        <v>43188</v>
      </c>
      <c r="C74" s="6">
        <v>23.5</v>
      </c>
      <c r="D74" s="6">
        <v>198</v>
      </c>
      <c r="E74" s="22">
        <v>21.3</v>
      </c>
      <c r="F74" s="6">
        <v>66</v>
      </c>
      <c r="G74" s="7">
        <v>1766.92</v>
      </c>
      <c r="H74" s="24">
        <f t="shared" si="9"/>
        <v>-9.3023255813953157E-3</v>
      </c>
    </row>
    <row r="75" spans="1:8" x14ac:dyDescent="0.15">
      <c r="A75" s="7">
        <v>74</v>
      </c>
      <c r="B75" s="5">
        <v>43189</v>
      </c>
      <c r="C75" s="6">
        <v>24.1</v>
      </c>
      <c r="D75" s="6">
        <v>197</v>
      </c>
      <c r="E75" s="22">
        <v>21.3</v>
      </c>
      <c r="F75" s="6">
        <v>67.5</v>
      </c>
      <c r="G75" s="7">
        <v>1782.28</v>
      </c>
      <c r="H75" s="24">
        <f t="shared" si="9"/>
        <v>0</v>
      </c>
    </row>
    <row r="76" spans="1:8" x14ac:dyDescent="0.15">
      <c r="A76" s="7">
        <v>75</v>
      </c>
      <c r="B76" s="5">
        <v>43192</v>
      </c>
      <c r="C76" s="6">
        <v>24.2</v>
      </c>
      <c r="D76" s="6">
        <v>199.5</v>
      </c>
      <c r="E76" s="22">
        <v>21.7</v>
      </c>
      <c r="F76" s="6">
        <v>67.5</v>
      </c>
      <c r="G76" s="7">
        <v>1765.24</v>
      </c>
      <c r="H76" s="24">
        <f t="shared" si="9"/>
        <v>1.8779342723004626E-2</v>
      </c>
    </row>
    <row r="77" spans="1:8" x14ac:dyDescent="0.15">
      <c r="A77" s="7">
        <v>76</v>
      </c>
      <c r="B77" s="5">
        <v>43193</v>
      </c>
      <c r="C77" s="6">
        <v>24.1</v>
      </c>
      <c r="D77" s="6">
        <v>198.5</v>
      </c>
      <c r="E77" s="22">
        <v>21.9</v>
      </c>
      <c r="F77" s="6">
        <v>69.5</v>
      </c>
      <c r="G77" s="7">
        <v>1724.98</v>
      </c>
      <c r="H77" s="24">
        <f t="shared" si="9"/>
        <v>9.2165898617511191E-3</v>
      </c>
    </row>
    <row r="78" spans="1:8" x14ac:dyDescent="0.15">
      <c r="A78" s="7">
        <v>77</v>
      </c>
      <c r="B78" s="5">
        <v>43194</v>
      </c>
      <c r="C78" s="6">
        <v>23.7</v>
      </c>
      <c r="D78" s="6">
        <v>188.5</v>
      </c>
      <c r="E78" s="22">
        <v>21.5</v>
      </c>
      <c r="F78" s="6">
        <v>68.5</v>
      </c>
      <c r="G78" s="7">
        <v>1739.92</v>
      </c>
      <c r="H78" s="24">
        <f t="shared" si="9"/>
        <v>-1.8264840182648338E-2</v>
      </c>
    </row>
    <row r="79" spans="1:8" x14ac:dyDescent="0.15">
      <c r="A79" s="7">
        <v>78</v>
      </c>
      <c r="B79" s="5">
        <v>43195</v>
      </c>
      <c r="C79" s="6">
        <v>23.6</v>
      </c>
      <c r="D79" s="6">
        <v>189</v>
      </c>
      <c r="E79" s="22">
        <v>21.6</v>
      </c>
      <c r="F79" s="6">
        <v>69.75</v>
      </c>
      <c r="G79" s="7">
        <v>1751.27</v>
      </c>
      <c r="H79" s="24">
        <f t="shared" si="9"/>
        <v>4.6511627906977403E-3</v>
      </c>
    </row>
    <row r="80" spans="1:8" x14ac:dyDescent="0.15">
      <c r="A80" s="7">
        <v>79</v>
      </c>
      <c r="B80" s="5">
        <v>43199</v>
      </c>
      <c r="C80" s="6">
        <v>24</v>
      </c>
      <c r="D80" s="6">
        <v>193</v>
      </c>
      <c r="E80" s="22">
        <v>22</v>
      </c>
      <c r="F80" s="6">
        <v>70.5</v>
      </c>
      <c r="G80" s="7">
        <v>1760.95</v>
      </c>
      <c r="H80" s="24">
        <f t="shared" si="9"/>
        <v>1.8518518518518452E-2</v>
      </c>
    </row>
    <row r="81" spans="1:8" x14ac:dyDescent="0.15">
      <c r="A81" s="7">
        <v>80</v>
      </c>
      <c r="B81" s="5">
        <v>43200</v>
      </c>
      <c r="C81" s="6">
        <v>23.8</v>
      </c>
      <c r="D81" s="6">
        <v>194.5</v>
      </c>
      <c r="E81" s="22">
        <v>22</v>
      </c>
      <c r="F81" s="6">
        <v>72</v>
      </c>
      <c r="G81" s="7">
        <v>1763.22</v>
      </c>
      <c r="H81" s="24">
        <f t="shared" si="9"/>
        <v>0</v>
      </c>
    </row>
    <row r="82" spans="1:8" x14ac:dyDescent="0.15">
      <c r="A82" s="7">
        <v>81</v>
      </c>
      <c r="B82" s="5">
        <v>43201</v>
      </c>
      <c r="C82" s="6">
        <v>24.2</v>
      </c>
      <c r="D82" s="6">
        <v>197.5</v>
      </c>
      <c r="E82" s="22">
        <v>21.8</v>
      </c>
      <c r="F82" s="6">
        <v>71.25</v>
      </c>
      <c r="G82" s="7">
        <v>1767.17</v>
      </c>
      <c r="H82" s="24">
        <f t="shared" si="9"/>
        <v>-9.0909090909090592E-3</v>
      </c>
    </row>
    <row r="83" spans="1:8" x14ac:dyDescent="0.15">
      <c r="A83" s="7">
        <v>82</v>
      </c>
      <c r="B83" s="5">
        <v>43207</v>
      </c>
      <c r="C83" s="6">
        <v>23.8</v>
      </c>
      <c r="D83" s="6">
        <v>201</v>
      </c>
      <c r="E83" s="22">
        <v>22.8</v>
      </c>
      <c r="F83" s="6">
        <v>70</v>
      </c>
      <c r="G83" s="7">
        <v>1755.53</v>
      </c>
      <c r="H83" s="24">
        <f t="shared" si="9"/>
        <v>4.5871559633027519E-2</v>
      </c>
    </row>
    <row r="84" spans="1:8" x14ac:dyDescent="0.15">
      <c r="A84" s="7">
        <v>83</v>
      </c>
      <c r="B84" s="5">
        <v>43208</v>
      </c>
      <c r="C84" s="6">
        <v>23.8</v>
      </c>
      <c r="D84" s="6">
        <v>205</v>
      </c>
      <c r="E84" s="22">
        <v>22.8</v>
      </c>
      <c r="F84" s="6">
        <v>70.25</v>
      </c>
      <c r="G84" s="7">
        <v>1771.56</v>
      </c>
      <c r="H84" s="24">
        <f t="shared" si="9"/>
        <v>0</v>
      </c>
    </row>
    <row r="85" spans="1:8" x14ac:dyDescent="0.15">
      <c r="A85" s="7">
        <v>84</v>
      </c>
      <c r="B85" s="5">
        <v>43209</v>
      </c>
      <c r="C85" s="6">
        <v>24.1</v>
      </c>
      <c r="D85" s="6">
        <v>201</v>
      </c>
      <c r="E85" s="22">
        <v>23.1</v>
      </c>
      <c r="F85" s="6">
        <v>70.25</v>
      </c>
      <c r="G85" s="7">
        <v>1794.94</v>
      </c>
      <c r="H85" s="24">
        <f t="shared" si="9"/>
        <v>1.3157894736842136E-2</v>
      </c>
    </row>
    <row r="86" spans="1:8" x14ac:dyDescent="0.15">
      <c r="A86" s="7">
        <v>85</v>
      </c>
      <c r="B86" s="5">
        <v>43210</v>
      </c>
      <c r="C86" s="6">
        <v>24.1</v>
      </c>
      <c r="D86" s="6">
        <v>203</v>
      </c>
      <c r="E86" s="22">
        <v>23.1</v>
      </c>
      <c r="F86" s="6">
        <v>70</v>
      </c>
      <c r="G86" s="7">
        <v>1801.28</v>
      </c>
      <c r="H86" s="24">
        <f t="shared" si="9"/>
        <v>0</v>
      </c>
    </row>
    <row r="87" spans="1:8" x14ac:dyDescent="0.15">
      <c r="A87" s="7">
        <v>86</v>
      </c>
      <c r="B87" s="5">
        <v>43213</v>
      </c>
      <c r="C87" s="6">
        <v>24</v>
      </c>
      <c r="D87" s="6">
        <v>196</v>
      </c>
      <c r="E87" s="22">
        <v>22.8</v>
      </c>
      <c r="F87" s="6">
        <v>71</v>
      </c>
      <c r="G87" s="7">
        <v>1790.14</v>
      </c>
      <c r="H87" s="24">
        <f t="shared" si="9"/>
        <v>-1.2987012987013017E-2</v>
      </c>
    </row>
    <row r="88" spans="1:8" x14ac:dyDescent="0.15">
      <c r="A88" s="7">
        <v>87</v>
      </c>
      <c r="B88" s="5">
        <v>43214</v>
      </c>
      <c r="C88" s="6">
        <v>24.1</v>
      </c>
      <c r="D88" s="6">
        <v>191</v>
      </c>
      <c r="E88" s="22">
        <v>22.6</v>
      </c>
      <c r="F88" s="6">
        <v>70.5</v>
      </c>
      <c r="G88" s="7">
        <v>1788.2</v>
      </c>
      <c r="H88" s="24">
        <f t="shared" si="9"/>
        <v>-8.7719298245613718E-3</v>
      </c>
    </row>
    <row r="89" spans="1:8" x14ac:dyDescent="0.15">
      <c r="A89" s="7">
        <v>88</v>
      </c>
      <c r="B89" s="5">
        <v>43215</v>
      </c>
      <c r="C89" s="6">
        <v>23.9</v>
      </c>
      <c r="D89" s="6">
        <v>191.5</v>
      </c>
      <c r="E89" s="22">
        <v>22.7</v>
      </c>
      <c r="F89" s="6">
        <v>70.75</v>
      </c>
      <c r="G89" s="7">
        <v>1779.52</v>
      </c>
      <c r="H89" s="24">
        <f t="shared" si="9"/>
        <v>4.4247787610618523E-3</v>
      </c>
    </row>
    <row r="90" spans="1:8" x14ac:dyDescent="0.15">
      <c r="A90" s="7">
        <v>89</v>
      </c>
      <c r="B90" s="5">
        <v>43216</v>
      </c>
      <c r="C90" s="6">
        <v>23.6</v>
      </c>
      <c r="D90" s="6">
        <v>192.5</v>
      </c>
      <c r="E90" s="22">
        <v>22.6</v>
      </c>
      <c r="F90" s="6">
        <v>71</v>
      </c>
      <c r="G90" s="7">
        <v>1773.2</v>
      </c>
      <c r="H90" s="24">
        <f t="shared" si="9"/>
        <v>-4.4052863436122407E-3</v>
      </c>
    </row>
    <row r="91" spans="1:8" x14ac:dyDescent="0.15">
      <c r="A91" s="7">
        <v>90</v>
      </c>
      <c r="B91" s="5">
        <v>43217</v>
      </c>
      <c r="C91" s="6">
        <v>23.7</v>
      </c>
      <c r="D91" s="6">
        <v>194.5</v>
      </c>
      <c r="E91" s="22">
        <v>23.1</v>
      </c>
      <c r="F91" s="6">
        <v>71.75</v>
      </c>
      <c r="G91" s="7">
        <v>1778.02</v>
      </c>
      <c r="H91" s="24">
        <f t="shared" si="9"/>
        <v>2.2123893805309734E-2</v>
      </c>
    </row>
    <row r="92" spans="1:8" x14ac:dyDescent="0.15">
      <c r="A92" s="7">
        <v>91</v>
      </c>
      <c r="B92" s="5">
        <v>43220</v>
      </c>
      <c r="C92" s="6">
        <v>24</v>
      </c>
      <c r="D92" s="6">
        <v>193</v>
      </c>
      <c r="E92" s="22">
        <v>23.3</v>
      </c>
      <c r="F92" s="6">
        <v>71.25</v>
      </c>
      <c r="G92" s="7">
        <v>1780.11</v>
      </c>
      <c r="H92" s="24">
        <f t="shared" si="9"/>
        <v>8.6580086580086268E-3</v>
      </c>
    </row>
    <row r="93" spans="1:8" x14ac:dyDescent="0.15">
      <c r="A93" s="7">
        <v>92</v>
      </c>
      <c r="B93" s="5">
        <v>43222</v>
      </c>
      <c r="C93" s="6">
        <v>24.1</v>
      </c>
      <c r="D93" s="6">
        <v>195</v>
      </c>
      <c r="E93" s="22">
        <v>23.3</v>
      </c>
      <c r="F93" s="6">
        <v>71.5</v>
      </c>
      <c r="G93" s="7">
        <v>1791.13</v>
      </c>
      <c r="H93" s="24">
        <f t="shared" si="9"/>
        <v>0</v>
      </c>
    </row>
    <row r="94" spans="1:8" x14ac:dyDescent="0.15">
      <c r="A94" s="7">
        <v>93</v>
      </c>
      <c r="B94" s="5">
        <v>43223</v>
      </c>
      <c r="C94" s="6">
        <v>24.3</v>
      </c>
      <c r="D94" s="6">
        <v>194</v>
      </c>
      <c r="E94" s="22">
        <v>22.9</v>
      </c>
      <c r="F94" s="6">
        <v>71.5</v>
      </c>
      <c r="G94" s="7">
        <v>1790.8</v>
      </c>
      <c r="H94" s="24">
        <f t="shared" si="9"/>
        <v>-1.7167381974249017E-2</v>
      </c>
    </row>
    <row r="95" spans="1:8" x14ac:dyDescent="0.15">
      <c r="A95" s="7">
        <v>94</v>
      </c>
      <c r="B95" s="5">
        <v>43224</v>
      </c>
      <c r="C95" s="6">
        <v>23.9</v>
      </c>
      <c r="D95" s="6">
        <v>191</v>
      </c>
      <c r="E95" s="22">
        <v>22.8</v>
      </c>
      <c r="F95" s="6">
        <v>71</v>
      </c>
      <c r="G95" s="7">
        <v>1779.87</v>
      </c>
      <c r="H95" s="24">
        <f t="shared" si="9"/>
        <v>-4.3668122270741428E-3</v>
      </c>
    </row>
    <row r="96" spans="1:8" x14ac:dyDescent="0.15">
      <c r="A96" s="7">
        <v>95</v>
      </c>
      <c r="B96" s="5">
        <v>43227</v>
      </c>
      <c r="C96" s="6">
        <v>23.7</v>
      </c>
      <c r="D96" s="6">
        <v>189</v>
      </c>
      <c r="E96" s="22">
        <v>22.7</v>
      </c>
      <c r="F96" s="6">
        <v>71</v>
      </c>
      <c r="G96" s="7">
        <v>1779.8</v>
      </c>
      <c r="H96" s="24">
        <f t="shared" si="9"/>
        <v>-4.385964912280764E-3</v>
      </c>
    </row>
    <row r="97" spans="1:8" x14ac:dyDescent="0.15">
      <c r="A97" s="7">
        <v>96</v>
      </c>
      <c r="B97" s="5">
        <v>43228</v>
      </c>
      <c r="C97" s="6">
        <v>23.7</v>
      </c>
      <c r="D97" s="6">
        <v>191.5</v>
      </c>
      <c r="E97" s="22">
        <v>22.5</v>
      </c>
      <c r="F97" s="6">
        <v>69.75</v>
      </c>
      <c r="G97" s="7">
        <v>1760.25</v>
      </c>
      <c r="H97" s="24">
        <f t="shared" si="9"/>
        <v>-8.8105726872246392E-3</v>
      </c>
    </row>
    <row r="98" spans="1:8" x14ac:dyDescent="0.15">
      <c r="A98" s="7">
        <v>97</v>
      </c>
      <c r="B98" s="5">
        <v>43229</v>
      </c>
      <c r="C98" s="6">
        <v>23.7</v>
      </c>
      <c r="D98" s="6">
        <v>188</v>
      </c>
      <c r="E98" s="22">
        <v>21.5</v>
      </c>
      <c r="F98" s="6">
        <v>70.25</v>
      </c>
      <c r="G98" s="7">
        <v>1756.9</v>
      </c>
      <c r="H98" s="24">
        <f t="shared" si="9"/>
        <v>-4.4444444444444446E-2</v>
      </c>
    </row>
    <row r="99" spans="1:8" x14ac:dyDescent="0.15">
      <c r="A99" s="7">
        <v>98</v>
      </c>
      <c r="B99" s="5">
        <v>43230</v>
      </c>
      <c r="C99" s="6">
        <v>23.7</v>
      </c>
      <c r="D99" s="6">
        <v>187</v>
      </c>
      <c r="E99" s="22">
        <v>21.5</v>
      </c>
      <c r="F99" s="6">
        <v>70.25</v>
      </c>
      <c r="G99" s="7">
        <v>1746.89</v>
      </c>
      <c r="H99" s="24">
        <f t="shared" si="9"/>
        <v>0</v>
      </c>
    </row>
    <row r="100" spans="1:8" x14ac:dyDescent="0.15">
      <c r="A100" s="7">
        <v>99</v>
      </c>
      <c r="B100" s="5">
        <v>43231</v>
      </c>
      <c r="C100" s="6">
        <v>24</v>
      </c>
      <c r="D100" s="6">
        <v>190</v>
      </c>
      <c r="E100" s="22">
        <v>21.4</v>
      </c>
      <c r="F100" s="6">
        <v>71.25</v>
      </c>
      <c r="G100" s="7">
        <v>1765.93</v>
      </c>
      <c r="H100" s="24">
        <f t="shared" si="9"/>
        <v>-4.6511627906977403E-3</v>
      </c>
    </row>
    <row r="101" spans="1:8" x14ac:dyDescent="0.15">
      <c r="A101" s="7">
        <v>100</v>
      </c>
      <c r="B101" s="5">
        <v>43234</v>
      </c>
      <c r="C101" s="6">
        <v>24.2</v>
      </c>
      <c r="D101" s="6">
        <v>192</v>
      </c>
      <c r="E101" s="22">
        <v>21.3</v>
      </c>
      <c r="F101" s="6">
        <v>71.5</v>
      </c>
      <c r="G101" s="7">
        <v>1773.1</v>
      </c>
      <c r="H101" s="24">
        <f t="shared" si="9"/>
        <v>-4.672897196261583E-3</v>
      </c>
    </row>
    <row r="102" spans="1:8" x14ac:dyDescent="0.15">
      <c r="A102" s="7">
        <v>101</v>
      </c>
      <c r="B102" s="5">
        <v>43235</v>
      </c>
      <c r="C102" s="6">
        <v>24.6</v>
      </c>
      <c r="D102" s="6">
        <v>191.5</v>
      </c>
      <c r="E102" s="22">
        <v>20.8</v>
      </c>
      <c r="F102" s="6">
        <v>71</v>
      </c>
      <c r="G102" s="7">
        <v>1766.86</v>
      </c>
      <c r="H102" s="24">
        <f t="shared" si="9"/>
        <v>-2.3474178403755867E-2</v>
      </c>
    </row>
    <row r="103" spans="1:8" x14ac:dyDescent="0.15">
      <c r="A103" s="7">
        <v>102</v>
      </c>
      <c r="B103" s="5">
        <v>43236</v>
      </c>
      <c r="C103" s="6">
        <v>25</v>
      </c>
      <c r="D103" s="6">
        <v>191</v>
      </c>
      <c r="E103" s="22">
        <v>19.399999999999999</v>
      </c>
      <c r="F103" s="6">
        <v>70</v>
      </c>
      <c r="G103" s="7">
        <v>1750.62</v>
      </c>
      <c r="H103" s="24">
        <f t="shared" si="9"/>
        <v>-6.7307692307692402E-2</v>
      </c>
    </row>
    <row r="104" spans="1:8" x14ac:dyDescent="0.15">
      <c r="A104" s="7">
        <v>103</v>
      </c>
      <c r="B104" s="5">
        <v>43237</v>
      </c>
      <c r="C104" s="6">
        <v>24.9</v>
      </c>
      <c r="D104" s="6">
        <v>187</v>
      </c>
      <c r="E104" s="22">
        <v>19.5</v>
      </c>
      <c r="F104" s="6">
        <v>70.5</v>
      </c>
      <c r="G104" s="7">
        <v>1751.2</v>
      </c>
      <c r="H104" s="24">
        <f t="shared" si="9"/>
        <v>5.1546391752578056E-3</v>
      </c>
    </row>
    <row r="105" spans="1:8" x14ac:dyDescent="0.15">
      <c r="A105" s="7">
        <v>104</v>
      </c>
      <c r="B105" s="5">
        <v>43238</v>
      </c>
      <c r="C105" s="6">
        <v>24.7</v>
      </c>
      <c r="D105" s="6">
        <v>188.5</v>
      </c>
      <c r="E105" s="22">
        <v>19.100000000000001</v>
      </c>
      <c r="F105" s="6">
        <v>69.75</v>
      </c>
      <c r="G105" s="7">
        <v>1754.17</v>
      </c>
      <c r="H105" s="24">
        <f t="shared" si="9"/>
        <v>-2.051282051282044E-2</v>
      </c>
    </row>
    <row r="106" spans="1:8" x14ac:dyDescent="0.15">
      <c r="A106" s="7">
        <v>105</v>
      </c>
      <c r="B106" s="5">
        <v>43241</v>
      </c>
      <c r="C106" s="6">
        <v>25.5</v>
      </c>
      <c r="D106" s="6">
        <v>193.5</v>
      </c>
      <c r="E106" s="22">
        <v>19.5</v>
      </c>
      <c r="F106" s="6">
        <v>69.5</v>
      </c>
      <c r="G106" s="7">
        <v>1768.31</v>
      </c>
      <c r="H106" s="24">
        <f t="shared" si="9"/>
        <v>2.0942408376963276E-2</v>
      </c>
    </row>
    <row r="107" spans="1:8" x14ac:dyDescent="0.15">
      <c r="A107" s="7">
        <v>106</v>
      </c>
      <c r="B107" s="5">
        <v>43242</v>
      </c>
      <c r="C107" s="6">
        <v>25.25</v>
      </c>
      <c r="D107" s="6">
        <v>194</v>
      </c>
      <c r="E107" s="22">
        <v>19.8</v>
      </c>
      <c r="F107" s="6">
        <v>69</v>
      </c>
      <c r="G107" s="7">
        <v>1760.71</v>
      </c>
      <c r="H107" s="24">
        <f t="shared" si="9"/>
        <v>1.5384615384615422E-2</v>
      </c>
    </row>
    <row r="108" spans="1:8" x14ac:dyDescent="0.15">
      <c r="A108" s="7">
        <v>107</v>
      </c>
      <c r="B108" s="5">
        <v>43243</v>
      </c>
      <c r="C108" s="6">
        <v>26</v>
      </c>
      <c r="D108" s="6">
        <v>193.5</v>
      </c>
      <c r="E108" s="22">
        <v>19.399999999999999</v>
      </c>
      <c r="F108" s="6">
        <v>68.75</v>
      </c>
      <c r="G108" s="7">
        <v>1753.6</v>
      </c>
      <c r="H108" s="24">
        <f t="shared" si="9"/>
        <v>-2.0202020202020308E-2</v>
      </c>
    </row>
    <row r="109" spans="1:8" x14ac:dyDescent="0.15">
      <c r="A109" s="7">
        <v>108</v>
      </c>
      <c r="B109" s="5">
        <v>43244</v>
      </c>
      <c r="C109" s="6">
        <v>26</v>
      </c>
      <c r="D109" s="6">
        <v>192</v>
      </c>
      <c r="E109" s="22">
        <v>19.100000000000001</v>
      </c>
      <c r="F109" s="6">
        <v>69</v>
      </c>
      <c r="G109" s="7">
        <v>1732.51</v>
      </c>
      <c r="H109" s="24">
        <f t="shared" si="9"/>
        <v>-1.5463917525773051E-2</v>
      </c>
    </row>
    <row r="110" spans="1:8" x14ac:dyDescent="0.15">
      <c r="A110" s="7">
        <v>109</v>
      </c>
      <c r="B110" s="5">
        <v>43245</v>
      </c>
      <c r="C110" s="6">
        <v>26.25</v>
      </c>
      <c r="D110" s="6">
        <v>193.5</v>
      </c>
      <c r="E110" s="22">
        <v>17.3</v>
      </c>
      <c r="F110" s="6">
        <v>69</v>
      </c>
      <c r="G110" s="7">
        <v>1741.21</v>
      </c>
      <c r="H110" s="24">
        <f t="shared" si="9"/>
        <v>-9.4240837696335109E-2</v>
      </c>
    </row>
    <row r="111" spans="1:8" x14ac:dyDescent="0.15">
      <c r="A111" s="7">
        <v>110</v>
      </c>
      <c r="B111" s="5">
        <v>43248</v>
      </c>
      <c r="C111" s="6">
        <v>26.25</v>
      </c>
      <c r="D111" s="6">
        <v>195.5</v>
      </c>
      <c r="E111" s="22">
        <v>18</v>
      </c>
      <c r="F111" s="6">
        <v>68.25</v>
      </c>
      <c r="G111" s="7">
        <v>1734.54</v>
      </c>
      <c r="H111" s="24">
        <f t="shared" si="9"/>
        <v>4.0462427745664699E-2</v>
      </c>
    </row>
    <row r="112" spans="1:8" x14ac:dyDescent="0.15">
      <c r="A112" s="7">
        <v>111</v>
      </c>
      <c r="B112" s="5">
        <v>43250</v>
      </c>
      <c r="C112" s="6">
        <v>26.25</v>
      </c>
      <c r="D112" s="6">
        <v>192.5</v>
      </c>
      <c r="E112" s="22">
        <v>17.7</v>
      </c>
      <c r="F112" s="6">
        <v>67.5</v>
      </c>
      <c r="G112" s="7">
        <v>1725.14</v>
      </c>
      <c r="H112" s="24">
        <f t="shared" si="9"/>
        <v>-1.6666666666666705E-2</v>
      </c>
    </row>
    <row r="113" spans="1:8" x14ac:dyDescent="0.15">
      <c r="A113" s="7">
        <v>112</v>
      </c>
      <c r="B113" s="5">
        <v>43251</v>
      </c>
      <c r="C113" s="6">
        <v>26.75</v>
      </c>
      <c r="D113" s="6">
        <v>189</v>
      </c>
      <c r="E113" s="22">
        <v>17.5</v>
      </c>
      <c r="F113" s="6">
        <v>68.5</v>
      </c>
      <c r="G113" s="7">
        <v>1726.97</v>
      </c>
      <c r="H113" s="24">
        <f t="shared" si="9"/>
        <v>-1.1299435028248548E-2</v>
      </c>
    </row>
    <row r="114" spans="1:8" x14ac:dyDescent="0.15">
      <c r="A114" s="7">
        <v>113</v>
      </c>
      <c r="B114" s="5">
        <v>43252</v>
      </c>
      <c r="C114" s="6">
        <v>26.5</v>
      </c>
      <c r="D114" s="6">
        <v>189.5</v>
      </c>
      <c r="E114" s="22">
        <v>17.399999999999999</v>
      </c>
      <c r="F114" s="6">
        <v>68.5</v>
      </c>
      <c r="G114" s="7">
        <v>1719.82</v>
      </c>
      <c r="H114" s="24">
        <f t="shared" si="9"/>
        <v>-5.7142857142857958E-3</v>
      </c>
    </row>
    <row r="115" spans="1:8" x14ac:dyDescent="0.15">
      <c r="A115" s="7">
        <v>114</v>
      </c>
      <c r="B115" s="5">
        <v>43255</v>
      </c>
      <c r="C115" s="6">
        <v>26</v>
      </c>
      <c r="D115" s="6">
        <v>189.5</v>
      </c>
      <c r="E115" s="22">
        <v>15.7</v>
      </c>
      <c r="F115" s="6">
        <v>69.75</v>
      </c>
      <c r="G115" s="7">
        <v>1721.29</v>
      </c>
      <c r="H115" s="24">
        <f t="shared" si="9"/>
        <v>-9.770114942528732E-2</v>
      </c>
    </row>
    <row r="116" spans="1:8" x14ac:dyDescent="0.15">
      <c r="A116" s="7">
        <v>115</v>
      </c>
      <c r="B116" s="5">
        <v>43256</v>
      </c>
      <c r="C116" s="6">
        <v>26.25</v>
      </c>
      <c r="D116" s="6">
        <v>195</v>
      </c>
      <c r="E116" s="22">
        <v>15.7</v>
      </c>
      <c r="F116" s="6">
        <v>69.75</v>
      </c>
      <c r="G116" s="7">
        <v>1732.71</v>
      </c>
      <c r="H116" s="24">
        <f t="shared" si="9"/>
        <v>0</v>
      </c>
    </row>
    <row r="117" spans="1:8" x14ac:dyDescent="0.15">
      <c r="A117" s="7">
        <v>116</v>
      </c>
      <c r="B117" s="5">
        <v>43257</v>
      </c>
      <c r="C117" s="6">
        <v>26.75</v>
      </c>
      <c r="D117" s="6">
        <v>194.5</v>
      </c>
      <c r="E117" s="22">
        <v>15.2</v>
      </c>
      <c r="F117" s="6">
        <v>69.75</v>
      </c>
      <c r="G117" s="7">
        <v>1738.7</v>
      </c>
      <c r="H117" s="24">
        <f t="shared" si="9"/>
        <v>-3.1847133757961783E-2</v>
      </c>
    </row>
    <row r="118" spans="1:8" x14ac:dyDescent="0.15">
      <c r="A118" s="7">
        <v>117</v>
      </c>
      <c r="B118" s="5">
        <v>43258</v>
      </c>
      <c r="C118" s="6">
        <v>27.25</v>
      </c>
      <c r="D118" s="6">
        <v>195</v>
      </c>
      <c r="E118" s="22">
        <v>16.399999999999999</v>
      </c>
      <c r="F118" s="6">
        <v>69</v>
      </c>
      <c r="G118" s="7">
        <v>1733.05</v>
      </c>
      <c r="H118" s="24">
        <f t="shared" si="9"/>
        <v>7.8947368421052586E-2</v>
      </c>
    </row>
    <row r="119" spans="1:8" x14ac:dyDescent="0.15">
      <c r="A119" s="7">
        <v>118</v>
      </c>
      <c r="B119" s="5">
        <v>43259</v>
      </c>
      <c r="C119" s="6">
        <v>27.75</v>
      </c>
      <c r="D119" s="6">
        <v>195.5</v>
      </c>
      <c r="E119" s="22">
        <v>16.399999999999999</v>
      </c>
      <c r="F119" s="6">
        <v>68.5</v>
      </c>
      <c r="G119" s="7">
        <v>1722.04</v>
      </c>
      <c r="H119" s="24">
        <f t="shared" si="9"/>
        <v>0</v>
      </c>
    </row>
    <row r="120" spans="1:8" x14ac:dyDescent="0.15">
      <c r="A120" s="7">
        <v>119</v>
      </c>
      <c r="B120" s="5">
        <v>43262</v>
      </c>
      <c r="C120" s="6">
        <v>27.5</v>
      </c>
      <c r="D120" s="6">
        <v>196.5</v>
      </c>
      <c r="E120" s="22">
        <v>16.600000000000001</v>
      </c>
      <c r="F120" s="6">
        <v>68.25</v>
      </c>
      <c r="G120" s="7">
        <v>1723.11</v>
      </c>
      <c r="H120" s="24">
        <f t="shared" si="9"/>
        <v>1.2195121951219686E-2</v>
      </c>
    </row>
    <row r="121" spans="1:8" x14ac:dyDescent="0.15">
      <c r="A121" s="7">
        <v>120</v>
      </c>
      <c r="B121" s="5">
        <v>43263</v>
      </c>
      <c r="C121" s="6">
        <v>27.5</v>
      </c>
      <c r="D121" s="6">
        <v>198</v>
      </c>
      <c r="E121" s="22">
        <v>16.399999999999999</v>
      </c>
      <c r="F121" s="6">
        <v>68.25</v>
      </c>
      <c r="G121" s="7">
        <v>1727.29</v>
      </c>
      <c r="H121" s="24">
        <f t="shared" si="9"/>
        <v>-1.2048192771084508E-2</v>
      </c>
    </row>
    <row r="122" spans="1:8" x14ac:dyDescent="0.15">
      <c r="A122" s="7">
        <v>121</v>
      </c>
      <c r="B122" s="5">
        <v>43264</v>
      </c>
      <c r="C122" s="6">
        <v>27</v>
      </c>
      <c r="D122" s="6">
        <v>198</v>
      </c>
      <c r="E122" s="22">
        <v>16.2</v>
      </c>
      <c r="F122" s="6">
        <v>67.5</v>
      </c>
      <c r="G122" s="7">
        <v>1718.34</v>
      </c>
      <c r="H122" s="24">
        <f t="shared" si="9"/>
        <v>-1.2195121951219469E-2</v>
      </c>
    </row>
    <row r="123" spans="1:8" x14ac:dyDescent="0.15">
      <c r="A123" s="7">
        <v>122</v>
      </c>
      <c r="B123" s="5">
        <v>43265</v>
      </c>
      <c r="C123" s="6">
        <v>27</v>
      </c>
      <c r="D123" s="6">
        <v>199.5</v>
      </c>
      <c r="E123" s="22">
        <v>16.3</v>
      </c>
      <c r="F123" s="6">
        <v>67.25</v>
      </c>
      <c r="G123" s="7">
        <v>1709.86</v>
      </c>
      <c r="H123" s="24">
        <f t="shared" si="9"/>
        <v>6.1728395061729276E-3</v>
      </c>
    </row>
    <row r="124" spans="1:8" x14ac:dyDescent="0.15">
      <c r="A124" s="7">
        <v>123</v>
      </c>
      <c r="B124" s="5">
        <v>43266</v>
      </c>
      <c r="C124" s="6">
        <v>26.75</v>
      </c>
      <c r="D124" s="6">
        <v>199.5</v>
      </c>
      <c r="E124" s="22">
        <v>16.5</v>
      </c>
      <c r="F124" s="6">
        <v>67.25</v>
      </c>
      <c r="G124" s="7">
        <v>1704.82</v>
      </c>
      <c r="H124" s="24">
        <f t="shared" si="9"/>
        <v>1.2269938650306704E-2</v>
      </c>
    </row>
    <row r="125" spans="1:8" x14ac:dyDescent="0.15">
      <c r="A125" s="7">
        <v>124</v>
      </c>
      <c r="B125" s="5">
        <v>43269</v>
      </c>
      <c r="C125" s="6">
        <v>26.25</v>
      </c>
      <c r="D125" s="6">
        <v>197.5</v>
      </c>
      <c r="E125" s="22">
        <v>15.9</v>
      </c>
      <c r="F125" s="6">
        <v>66.75</v>
      </c>
      <c r="G125" s="7">
        <v>1679.68</v>
      </c>
      <c r="H125" s="24">
        <f t="shared" si="9"/>
        <v>-3.6363636363636341E-2</v>
      </c>
    </row>
    <row r="126" spans="1:8" x14ac:dyDescent="0.15">
      <c r="A126" s="7">
        <v>125</v>
      </c>
      <c r="B126" s="5">
        <v>43270</v>
      </c>
      <c r="C126" s="6">
        <v>25.25</v>
      </c>
      <c r="D126" s="6">
        <v>195</v>
      </c>
      <c r="E126" s="22">
        <v>15.4</v>
      </c>
      <c r="F126" s="6">
        <v>65</v>
      </c>
      <c r="G126" s="7">
        <v>1639.54</v>
      </c>
      <c r="H126" s="24">
        <f t="shared" si="9"/>
        <v>-3.1446540880503145E-2</v>
      </c>
    </row>
    <row r="127" spans="1:8" x14ac:dyDescent="0.15">
      <c r="A127" s="7">
        <v>126</v>
      </c>
      <c r="B127" s="5">
        <v>43271</v>
      </c>
      <c r="C127" s="6">
        <v>26</v>
      </c>
      <c r="D127" s="6">
        <v>197</v>
      </c>
      <c r="E127" s="22">
        <v>16</v>
      </c>
      <c r="F127" s="6">
        <v>65.25</v>
      </c>
      <c r="G127" s="7">
        <v>1664.26</v>
      </c>
      <c r="H127" s="24">
        <f t="shared" si="9"/>
        <v>3.8961038961038939E-2</v>
      </c>
    </row>
    <row r="128" spans="1:8" x14ac:dyDescent="0.15">
      <c r="A128" s="7">
        <v>127</v>
      </c>
      <c r="B128" s="5">
        <v>43272</v>
      </c>
      <c r="C128" s="6">
        <v>25.25</v>
      </c>
      <c r="D128" s="6">
        <v>195</v>
      </c>
      <c r="E128" s="22">
        <v>15.3</v>
      </c>
      <c r="F128" s="6">
        <v>64.25</v>
      </c>
      <c r="G128" s="7">
        <v>1634.44</v>
      </c>
      <c r="H128" s="24">
        <f t="shared" si="9"/>
        <v>-4.3749999999999956E-2</v>
      </c>
    </row>
    <row r="129" spans="1:8" x14ac:dyDescent="0.15">
      <c r="A129" s="7">
        <v>128</v>
      </c>
      <c r="B129" s="5">
        <v>43273</v>
      </c>
      <c r="C129" s="6">
        <v>25.75</v>
      </c>
      <c r="D129" s="6">
        <v>192.5</v>
      </c>
      <c r="E129" s="22">
        <v>14.8</v>
      </c>
      <c r="F129" s="6">
        <v>65</v>
      </c>
      <c r="G129" s="7">
        <v>1634.98</v>
      </c>
      <c r="H129" s="24">
        <f t="shared" si="9"/>
        <v>-3.2679738562091505E-2</v>
      </c>
    </row>
    <row r="130" spans="1:8" x14ac:dyDescent="0.15">
      <c r="A130" s="7">
        <v>129</v>
      </c>
      <c r="B130" s="5">
        <v>43276</v>
      </c>
      <c r="C130" s="6">
        <v>25.75</v>
      </c>
      <c r="D130" s="6">
        <v>192.5</v>
      </c>
      <c r="E130" s="22">
        <v>14.5</v>
      </c>
      <c r="F130" s="6">
        <v>64</v>
      </c>
      <c r="G130" s="7">
        <v>1622.28</v>
      </c>
      <c r="H130" s="24">
        <f t="shared" si="9"/>
        <v>-2.0270270270270316E-2</v>
      </c>
    </row>
    <row r="131" spans="1:8" x14ac:dyDescent="0.15">
      <c r="A131" s="7">
        <v>130</v>
      </c>
      <c r="B131" s="5">
        <v>43277</v>
      </c>
      <c r="C131" s="6">
        <v>25.75</v>
      </c>
      <c r="D131" s="6">
        <v>193.5</v>
      </c>
      <c r="E131" s="22">
        <v>14.4</v>
      </c>
      <c r="F131" s="6">
        <v>64</v>
      </c>
      <c r="G131" s="7">
        <v>1623.98</v>
      </c>
      <c r="H131" s="24">
        <f t="shared" si="9"/>
        <v>-6.8965517241379067E-3</v>
      </c>
    </row>
    <row r="132" spans="1:8" x14ac:dyDescent="0.15">
      <c r="A132" s="7">
        <v>131</v>
      </c>
      <c r="B132" s="5">
        <v>43278</v>
      </c>
      <c r="C132" s="6">
        <v>25.25</v>
      </c>
      <c r="D132" s="6">
        <v>194.5</v>
      </c>
      <c r="E132" s="22">
        <v>13.8</v>
      </c>
      <c r="F132" s="6">
        <v>63</v>
      </c>
      <c r="G132" s="7">
        <v>1618.66</v>
      </c>
      <c r="H132" s="24">
        <f t="shared" ref="H132:H182" si="10">(E132-E131)/E131</f>
        <v>-4.1666666666666644E-2</v>
      </c>
    </row>
    <row r="133" spans="1:8" x14ac:dyDescent="0.15">
      <c r="A133" s="7">
        <v>132</v>
      </c>
      <c r="B133" s="5">
        <v>43279</v>
      </c>
      <c r="C133" s="6">
        <v>24.3</v>
      </c>
      <c r="D133" s="6">
        <v>194.5</v>
      </c>
      <c r="E133" s="22">
        <v>12.1</v>
      </c>
      <c r="F133" s="6">
        <v>63</v>
      </c>
      <c r="G133" s="7">
        <v>1599.54</v>
      </c>
      <c r="H133" s="24">
        <f t="shared" si="10"/>
        <v>-0.12318840579710152</v>
      </c>
    </row>
    <row r="134" spans="1:8" x14ac:dyDescent="0.15">
      <c r="A134" s="7">
        <v>133</v>
      </c>
      <c r="B134" s="5">
        <v>43280</v>
      </c>
      <c r="C134" s="6">
        <v>23.9</v>
      </c>
      <c r="D134" s="6">
        <v>195.5</v>
      </c>
      <c r="E134" s="22">
        <v>12.2</v>
      </c>
      <c r="F134" s="6">
        <v>63</v>
      </c>
      <c r="G134" s="7">
        <v>1595.58</v>
      </c>
      <c r="H134" s="24">
        <f t="shared" si="10"/>
        <v>8.2644628099173261E-3</v>
      </c>
    </row>
    <row r="135" spans="1:8" x14ac:dyDescent="0.15">
      <c r="A135" s="7">
        <v>134</v>
      </c>
      <c r="B135" s="5">
        <v>43283</v>
      </c>
      <c r="C135" s="6">
        <v>24.6</v>
      </c>
      <c r="D135" s="6">
        <v>197</v>
      </c>
      <c r="E135" s="22">
        <v>13.4</v>
      </c>
      <c r="F135" s="6">
        <v>64.75</v>
      </c>
      <c r="G135" s="7">
        <v>1607.27</v>
      </c>
      <c r="H135" s="24">
        <f t="shared" si="10"/>
        <v>9.8360655737705013E-2</v>
      </c>
    </row>
    <row r="136" spans="1:8" x14ac:dyDescent="0.15">
      <c r="A136" s="7">
        <v>135</v>
      </c>
      <c r="B136" s="5">
        <v>43284</v>
      </c>
      <c r="C136" s="6">
        <v>25.5</v>
      </c>
      <c r="D136" s="6">
        <v>196</v>
      </c>
      <c r="E136" s="22">
        <v>13</v>
      </c>
      <c r="F136" s="6">
        <v>66.25</v>
      </c>
      <c r="G136" s="7">
        <v>1626.62</v>
      </c>
      <c r="H136" s="24">
        <f t="shared" si="10"/>
        <v>-2.9850746268656744E-2</v>
      </c>
    </row>
    <row r="137" spans="1:8" x14ac:dyDescent="0.15">
      <c r="A137" s="7">
        <v>136</v>
      </c>
      <c r="B137" s="5">
        <v>43285</v>
      </c>
      <c r="C137" s="6">
        <v>25.5</v>
      </c>
      <c r="D137" s="6">
        <v>196</v>
      </c>
      <c r="E137" s="22">
        <v>9.1</v>
      </c>
      <c r="F137" s="6">
        <v>67</v>
      </c>
      <c r="G137" s="7">
        <v>1629.2</v>
      </c>
      <c r="H137" s="24">
        <f t="shared" si="10"/>
        <v>-0.30000000000000004</v>
      </c>
    </row>
    <row r="138" spans="1:8" x14ac:dyDescent="0.15">
      <c r="A138" s="7">
        <v>137</v>
      </c>
      <c r="B138" s="5">
        <v>43286</v>
      </c>
      <c r="C138" s="6">
        <v>24.8</v>
      </c>
      <c r="D138" s="6">
        <v>194.5</v>
      </c>
      <c r="E138" s="22">
        <v>7.2</v>
      </c>
      <c r="F138" s="6">
        <v>66.5</v>
      </c>
      <c r="G138" s="7">
        <v>1601.42</v>
      </c>
      <c r="H138" s="24">
        <f t="shared" si="10"/>
        <v>-0.20879120879120874</v>
      </c>
    </row>
    <row r="139" spans="1:8" x14ac:dyDescent="0.15">
      <c r="A139" s="7">
        <v>138</v>
      </c>
      <c r="B139" s="5">
        <v>43287</v>
      </c>
      <c r="C139" s="6">
        <v>25</v>
      </c>
      <c r="D139" s="6">
        <v>197</v>
      </c>
      <c r="E139" s="22">
        <v>8</v>
      </c>
      <c r="F139" s="6">
        <v>66.5</v>
      </c>
      <c r="G139" s="7">
        <v>1614.76</v>
      </c>
      <c r="H139" s="24">
        <f t="shared" si="10"/>
        <v>0.11111111111111108</v>
      </c>
    </row>
    <row r="140" spans="1:8" x14ac:dyDescent="0.15">
      <c r="A140" s="7">
        <v>139</v>
      </c>
      <c r="B140" s="5">
        <v>43290</v>
      </c>
      <c r="C140" s="6">
        <v>24.7</v>
      </c>
      <c r="D140" s="6">
        <v>197</v>
      </c>
      <c r="E140" s="22">
        <v>7.25</v>
      </c>
      <c r="F140" s="6">
        <v>66.5</v>
      </c>
      <c r="G140" s="7">
        <v>1622.96</v>
      </c>
      <c r="H140" s="24">
        <f t="shared" si="10"/>
        <v>-9.375E-2</v>
      </c>
    </row>
    <row r="141" spans="1:8" x14ac:dyDescent="0.15">
      <c r="A141" s="7">
        <v>140</v>
      </c>
      <c r="B141" s="5">
        <v>43291</v>
      </c>
      <c r="C141" s="6">
        <v>25.25</v>
      </c>
      <c r="D141" s="6">
        <v>197.5</v>
      </c>
      <c r="E141" s="22">
        <v>7.6</v>
      </c>
      <c r="F141" s="6">
        <v>65.5</v>
      </c>
      <c r="G141" s="7">
        <v>1643.6</v>
      </c>
      <c r="H141" s="24">
        <f t="shared" si="10"/>
        <v>4.8275862068965468E-2</v>
      </c>
    </row>
    <row r="142" spans="1:8" x14ac:dyDescent="0.15">
      <c r="A142" s="7">
        <v>141</v>
      </c>
      <c r="B142" s="5">
        <v>43292</v>
      </c>
      <c r="C142" s="6">
        <v>25.5</v>
      </c>
      <c r="D142" s="6">
        <v>196</v>
      </c>
      <c r="E142" s="22">
        <v>7.5</v>
      </c>
      <c r="F142" s="6">
        <v>64.75</v>
      </c>
      <c r="G142" s="7">
        <v>1636.63</v>
      </c>
      <c r="H142" s="24">
        <f t="shared" si="10"/>
        <v>-1.3157894736842059E-2</v>
      </c>
    </row>
    <row r="143" spans="1:8" x14ac:dyDescent="0.15">
      <c r="A143" s="7">
        <v>142</v>
      </c>
      <c r="B143" s="5">
        <v>43293</v>
      </c>
      <c r="C143" s="6">
        <v>26</v>
      </c>
      <c r="D143" s="6">
        <v>193</v>
      </c>
      <c r="E143" s="22">
        <v>8.1</v>
      </c>
      <c r="F143" s="6">
        <v>64.75</v>
      </c>
      <c r="G143" s="7">
        <v>1640.93</v>
      </c>
      <c r="H143" s="24">
        <f t="shared" si="10"/>
        <v>7.9999999999999946E-2</v>
      </c>
    </row>
    <row r="144" spans="1:8" x14ac:dyDescent="0.15">
      <c r="A144" s="7">
        <v>143</v>
      </c>
      <c r="B144" s="5">
        <v>43294</v>
      </c>
      <c r="C144" s="6">
        <v>25.75</v>
      </c>
      <c r="D144" s="6">
        <v>193</v>
      </c>
      <c r="E144" s="22">
        <v>7.95</v>
      </c>
      <c r="F144" s="6">
        <v>65</v>
      </c>
      <c r="G144" s="7">
        <v>1643.52</v>
      </c>
      <c r="H144" s="24">
        <f t="shared" si="10"/>
        <v>-1.8518518518518455E-2</v>
      </c>
    </row>
    <row r="145" spans="1:8" x14ac:dyDescent="0.15">
      <c r="A145" s="7">
        <v>144</v>
      </c>
      <c r="B145" s="5">
        <v>43297</v>
      </c>
      <c r="C145" s="6">
        <v>25.5</v>
      </c>
      <c r="D145" s="6">
        <v>193</v>
      </c>
      <c r="E145" s="22">
        <v>7.4</v>
      </c>
      <c r="F145" s="6">
        <v>63.25</v>
      </c>
      <c r="G145" s="7">
        <v>1627.69</v>
      </c>
      <c r="H145" s="24">
        <f t="shared" si="10"/>
        <v>-6.9182389937106889E-2</v>
      </c>
    </row>
    <row r="146" spans="1:8" x14ac:dyDescent="0.15">
      <c r="A146" s="7">
        <v>145</v>
      </c>
      <c r="B146" s="5">
        <v>43298</v>
      </c>
      <c r="C146" s="6">
        <v>25.25</v>
      </c>
      <c r="D146" s="6">
        <v>194</v>
      </c>
      <c r="E146" s="22">
        <v>7.4</v>
      </c>
      <c r="F146" s="6">
        <v>61.5</v>
      </c>
      <c r="G146" s="7">
        <v>1626.07</v>
      </c>
      <c r="H146" s="24">
        <f t="shared" si="10"/>
        <v>0</v>
      </c>
    </row>
    <row r="147" spans="1:8" x14ac:dyDescent="0.15">
      <c r="A147" s="7">
        <v>146</v>
      </c>
      <c r="B147" s="5">
        <v>43299</v>
      </c>
      <c r="C147" s="6">
        <v>25.25</v>
      </c>
      <c r="D147" s="6">
        <v>194</v>
      </c>
      <c r="E147" s="22">
        <v>7.35</v>
      </c>
      <c r="F147" s="6">
        <v>61</v>
      </c>
      <c r="G147" s="7">
        <v>1635.85</v>
      </c>
      <c r="H147" s="24">
        <f t="shared" si="10"/>
        <v>-6.7567567567568525E-3</v>
      </c>
    </row>
    <row r="148" spans="1:8" x14ac:dyDescent="0.15">
      <c r="A148" s="7">
        <v>147</v>
      </c>
      <c r="B148" s="5">
        <v>43300</v>
      </c>
      <c r="C148" s="6">
        <v>25.5</v>
      </c>
      <c r="D148" s="6">
        <v>193</v>
      </c>
      <c r="E148" s="22">
        <v>7.8</v>
      </c>
      <c r="F148" s="6">
        <v>63</v>
      </c>
      <c r="G148" s="7">
        <v>1646.89</v>
      </c>
      <c r="H148" s="24">
        <f t="shared" si="10"/>
        <v>6.1224489795918394E-2</v>
      </c>
    </row>
    <row r="149" spans="1:8" x14ac:dyDescent="0.15">
      <c r="A149" s="7">
        <v>148</v>
      </c>
      <c r="B149" s="5">
        <v>43301</v>
      </c>
      <c r="C149" s="6">
        <v>25.75</v>
      </c>
      <c r="D149" s="6">
        <v>197.5</v>
      </c>
      <c r="E149" s="22">
        <v>7.7</v>
      </c>
      <c r="F149" s="6">
        <v>64.25</v>
      </c>
      <c r="G149" s="7">
        <v>1671.06</v>
      </c>
      <c r="H149" s="24">
        <f t="shared" si="10"/>
        <v>-1.2820512820512775E-2</v>
      </c>
    </row>
    <row r="150" spans="1:8" x14ac:dyDescent="0.15">
      <c r="A150" s="7">
        <v>149</v>
      </c>
      <c r="B150" s="5">
        <v>43304</v>
      </c>
      <c r="C150" s="6">
        <v>26.25</v>
      </c>
      <c r="D150" s="6">
        <v>202</v>
      </c>
      <c r="E150" s="22">
        <v>8.1</v>
      </c>
      <c r="F150" s="6">
        <v>64</v>
      </c>
      <c r="G150" s="7">
        <v>1675.75</v>
      </c>
      <c r="H150" s="24">
        <f t="shared" si="10"/>
        <v>5.1948051948051875E-2</v>
      </c>
    </row>
    <row r="151" spans="1:8" x14ac:dyDescent="0.15">
      <c r="A151" s="7">
        <v>150</v>
      </c>
      <c r="B151" s="5">
        <v>43305</v>
      </c>
      <c r="C151" s="6">
        <v>26.5</v>
      </c>
      <c r="D151" s="6">
        <v>205</v>
      </c>
      <c r="E151" s="22">
        <v>7.85</v>
      </c>
      <c r="F151" s="6">
        <v>65.75</v>
      </c>
      <c r="G151" s="7">
        <v>1674.22</v>
      </c>
      <c r="H151" s="24">
        <f t="shared" si="10"/>
        <v>-3.0864197530864199E-2</v>
      </c>
    </row>
    <row r="152" spans="1:8" x14ac:dyDescent="0.15">
      <c r="A152" s="7">
        <v>151</v>
      </c>
      <c r="B152" s="5">
        <v>43306</v>
      </c>
      <c r="C152" s="6">
        <v>26.25</v>
      </c>
      <c r="D152" s="6">
        <v>203</v>
      </c>
      <c r="E152" s="22">
        <v>7.95</v>
      </c>
      <c r="F152" s="6">
        <v>65.75</v>
      </c>
      <c r="G152" s="7">
        <v>1690.08</v>
      </c>
      <c r="H152" s="24">
        <f t="shared" si="10"/>
        <v>1.2738853503184782E-2</v>
      </c>
    </row>
    <row r="153" spans="1:8" x14ac:dyDescent="0.15">
      <c r="A153" s="7">
        <v>152</v>
      </c>
      <c r="B153" s="5">
        <v>43307</v>
      </c>
      <c r="C153" s="6">
        <v>26.25</v>
      </c>
      <c r="D153" s="6">
        <v>204</v>
      </c>
      <c r="E153" s="22">
        <v>8.0500000000000007</v>
      </c>
      <c r="F153" s="6">
        <v>66</v>
      </c>
      <c r="G153" s="7">
        <v>1701.87</v>
      </c>
      <c r="H153" s="24">
        <f t="shared" si="10"/>
        <v>1.2578616352201324E-2</v>
      </c>
    </row>
    <row r="154" spans="1:8" x14ac:dyDescent="0.15">
      <c r="A154" s="7">
        <v>153</v>
      </c>
      <c r="B154" s="5">
        <v>43312</v>
      </c>
      <c r="C154" s="6">
        <v>26.5</v>
      </c>
      <c r="D154" s="6">
        <v>206</v>
      </c>
      <c r="E154" s="22">
        <v>7.8</v>
      </c>
      <c r="F154" s="6">
        <v>66.25</v>
      </c>
      <c r="G154" s="7">
        <v>1701.79</v>
      </c>
      <c r="H154" s="24">
        <f t="shared" si="10"/>
        <v>-3.105590062111812E-2</v>
      </c>
    </row>
    <row r="155" spans="1:8" x14ac:dyDescent="0.15">
      <c r="A155" s="7">
        <v>154</v>
      </c>
      <c r="B155" s="5">
        <v>43313</v>
      </c>
      <c r="C155" s="6">
        <v>26.5</v>
      </c>
      <c r="D155" s="6">
        <v>206</v>
      </c>
      <c r="E155" s="22">
        <v>7.4</v>
      </c>
      <c r="F155" s="6">
        <v>67</v>
      </c>
      <c r="G155" s="7">
        <v>1722.01</v>
      </c>
      <c r="H155" s="24">
        <f t="shared" si="10"/>
        <v>-5.1282051282051218E-2</v>
      </c>
    </row>
    <row r="156" spans="1:8" x14ac:dyDescent="0.15">
      <c r="A156" s="7">
        <v>155</v>
      </c>
      <c r="B156" s="5">
        <v>43314</v>
      </c>
      <c r="C156" s="6">
        <v>26</v>
      </c>
      <c r="D156" s="6">
        <v>203</v>
      </c>
      <c r="E156" s="22">
        <v>7.4</v>
      </c>
      <c r="F156" s="6">
        <v>66</v>
      </c>
      <c r="G156" s="7">
        <v>1708.28</v>
      </c>
      <c r="H156" s="24">
        <f t="shared" si="10"/>
        <v>0</v>
      </c>
    </row>
    <row r="157" spans="1:8" x14ac:dyDescent="0.15">
      <c r="A157" s="7">
        <v>156</v>
      </c>
      <c r="B157" s="5">
        <v>43315</v>
      </c>
      <c r="C157" s="6">
        <v>26.5</v>
      </c>
      <c r="D157" s="6">
        <v>205</v>
      </c>
      <c r="E157" s="22">
        <v>7.15</v>
      </c>
      <c r="F157" s="6">
        <v>66.25</v>
      </c>
      <c r="G157" s="7">
        <v>1712.09</v>
      </c>
      <c r="H157" s="24">
        <f t="shared" si="10"/>
        <v>-3.3783783783783779E-2</v>
      </c>
    </row>
    <row r="158" spans="1:8" x14ac:dyDescent="0.15">
      <c r="A158" s="7">
        <v>157</v>
      </c>
      <c r="B158" s="5">
        <v>43318</v>
      </c>
      <c r="C158" s="6">
        <v>25.75</v>
      </c>
      <c r="D158" s="6">
        <v>205</v>
      </c>
      <c r="E158" s="22">
        <v>7.1</v>
      </c>
      <c r="F158" s="6">
        <v>65.25</v>
      </c>
      <c r="G158" s="7">
        <v>1696.24</v>
      </c>
      <c r="H158" s="24">
        <f t="shared" si="10"/>
        <v>-6.9930069930070919E-3</v>
      </c>
    </row>
    <row r="159" spans="1:8" x14ac:dyDescent="0.15">
      <c r="A159" s="7">
        <v>158</v>
      </c>
      <c r="B159" s="5">
        <v>43319</v>
      </c>
      <c r="C159" s="6">
        <v>26</v>
      </c>
      <c r="D159" s="6">
        <v>206</v>
      </c>
      <c r="E159" s="22">
        <v>6.95</v>
      </c>
      <c r="F159" s="6">
        <v>65.5</v>
      </c>
      <c r="G159" s="7">
        <v>1707.26</v>
      </c>
      <c r="H159" s="24">
        <f t="shared" si="10"/>
        <v>-2.1126760563380208E-2</v>
      </c>
    </row>
    <row r="160" spans="1:8" x14ac:dyDescent="0.15">
      <c r="A160" s="7">
        <v>159</v>
      </c>
      <c r="B160" s="5">
        <v>43320</v>
      </c>
      <c r="C160" s="6">
        <v>26</v>
      </c>
      <c r="D160" s="6">
        <v>206</v>
      </c>
      <c r="E160" s="22">
        <v>7.15</v>
      </c>
      <c r="F160" s="6">
        <v>66.25</v>
      </c>
      <c r="G160" s="7">
        <v>1721.64</v>
      </c>
      <c r="H160" s="24">
        <f t="shared" si="10"/>
        <v>2.8776978417266213E-2</v>
      </c>
    </row>
    <row r="161" spans="1:8" x14ac:dyDescent="0.15">
      <c r="A161" s="7">
        <v>160</v>
      </c>
      <c r="B161" s="5">
        <v>43321</v>
      </c>
      <c r="C161" s="6">
        <v>25.75</v>
      </c>
      <c r="D161" s="6">
        <v>208</v>
      </c>
      <c r="E161" s="22">
        <v>7.05</v>
      </c>
      <c r="F161" s="6">
        <v>65.5</v>
      </c>
      <c r="G161" s="7">
        <v>1722.48</v>
      </c>
      <c r="H161" s="24">
        <f t="shared" si="10"/>
        <v>-1.3986013986014061E-2</v>
      </c>
    </row>
    <row r="162" spans="1:8" x14ac:dyDescent="0.15">
      <c r="A162" s="7">
        <v>161</v>
      </c>
      <c r="B162" s="5">
        <v>43322</v>
      </c>
      <c r="C162" s="6">
        <v>25.5</v>
      </c>
      <c r="D162" s="6">
        <v>206</v>
      </c>
      <c r="E162" s="22">
        <v>6.8</v>
      </c>
      <c r="F162" s="6">
        <v>65.5</v>
      </c>
      <c r="G162" s="7">
        <v>1705.96</v>
      </c>
      <c r="H162" s="24">
        <f t="shared" si="10"/>
        <v>-3.5460992907801421E-2</v>
      </c>
    </row>
    <row r="163" spans="1:8" x14ac:dyDescent="0.15">
      <c r="A163" s="7">
        <v>162</v>
      </c>
      <c r="B163" s="5">
        <v>43326</v>
      </c>
      <c r="C163" s="6">
        <v>25</v>
      </c>
      <c r="D163" s="6">
        <v>204</v>
      </c>
      <c r="E163" s="22">
        <v>7.45</v>
      </c>
      <c r="F163" s="6">
        <v>65.5</v>
      </c>
      <c r="G163" s="7">
        <v>1695.35</v>
      </c>
      <c r="H163" s="24">
        <f t="shared" si="10"/>
        <v>9.5588235294117696E-2</v>
      </c>
    </row>
    <row r="164" spans="1:8" x14ac:dyDescent="0.15">
      <c r="A164" s="7">
        <v>163</v>
      </c>
      <c r="B164" s="5">
        <v>43327</v>
      </c>
      <c r="C164" s="6">
        <v>25</v>
      </c>
      <c r="D164" s="6">
        <v>201</v>
      </c>
      <c r="E164" s="22">
        <v>8.35</v>
      </c>
      <c r="F164" s="6">
        <v>64.75</v>
      </c>
      <c r="G164" s="7">
        <v>1676.29</v>
      </c>
      <c r="H164" s="24">
        <f t="shared" si="10"/>
        <v>0.1208053691275167</v>
      </c>
    </row>
    <row r="165" spans="1:8" x14ac:dyDescent="0.15">
      <c r="A165" s="7">
        <v>164</v>
      </c>
      <c r="B165" s="5">
        <v>43328</v>
      </c>
      <c r="C165" s="6">
        <v>25</v>
      </c>
      <c r="D165" s="6">
        <v>204</v>
      </c>
      <c r="E165" s="22">
        <v>8.85</v>
      </c>
      <c r="F165" s="6">
        <v>64.75</v>
      </c>
      <c r="G165" s="7">
        <v>1680.96</v>
      </c>
      <c r="H165" s="24">
        <f t="shared" si="10"/>
        <v>5.9880239520958084E-2</v>
      </c>
    </row>
    <row r="166" spans="1:8" x14ac:dyDescent="0.15">
      <c r="A166" s="7">
        <v>165</v>
      </c>
      <c r="B166" s="5">
        <v>43329</v>
      </c>
      <c r="C166" s="6">
        <v>25.5</v>
      </c>
      <c r="D166" s="6">
        <v>205</v>
      </c>
      <c r="E166" s="22">
        <v>9.1</v>
      </c>
      <c r="F166" s="6">
        <v>64.5</v>
      </c>
      <c r="G166" s="7">
        <v>1690.04</v>
      </c>
      <c r="H166" s="24">
        <f t="shared" si="10"/>
        <v>2.8248587570621469E-2</v>
      </c>
    </row>
    <row r="167" spans="1:8" x14ac:dyDescent="0.15">
      <c r="A167" s="7">
        <v>166</v>
      </c>
      <c r="B167" s="5">
        <v>43332</v>
      </c>
      <c r="C167" s="6">
        <v>25.5</v>
      </c>
      <c r="D167" s="6">
        <v>206</v>
      </c>
      <c r="E167" s="22">
        <v>9.4499999999999993</v>
      </c>
      <c r="F167" s="6">
        <v>65</v>
      </c>
      <c r="G167" s="7">
        <v>1701.42</v>
      </c>
      <c r="H167" s="24">
        <f t="shared" si="10"/>
        <v>3.8461538461538422E-2</v>
      </c>
    </row>
    <row r="168" spans="1:8" x14ac:dyDescent="0.15">
      <c r="A168" s="7">
        <v>167</v>
      </c>
      <c r="B168" s="5">
        <v>43333</v>
      </c>
      <c r="C168" s="6">
        <v>26</v>
      </c>
      <c r="D168" s="6">
        <v>206</v>
      </c>
      <c r="E168" s="22">
        <v>8.9499999999999993</v>
      </c>
      <c r="F168" s="6">
        <v>65.5</v>
      </c>
      <c r="G168" s="7">
        <v>1694.63</v>
      </c>
      <c r="H168" s="24">
        <f t="shared" si="10"/>
        <v>-5.2910052910052914E-2</v>
      </c>
    </row>
    <row r="169" spans="1:8" x14ac:dyDescent="0.15">
      <c r="A169" s="7">
        <v>168</v>
      </c>
      <c r="B169" s="5">
        <v>43334</v>
      </c>
      <c r="C169" s="6">
        <v>25.75</v>
      </c>
      <c r="D169" s="6">
        <v>207</v>
      </c>
      <c r="E169" s="22">
        <v>9.3000000000000007</v>
      </c>
      <c r="F169" s="6">
        <v>65.5</v>
      </c>
      <c r="G169" s="7">
        <v>1698.3</v>
      </c>
      <c r="H169" s="24">
        <f t="shared" si="10"/>
        <v>3.9106145251396808E-2</v>
      </c>
    </row>
    <row r="170" spans="1:8" x14ac:dyDescent="0.15">
      <c r="A170" s="7">
        <v>169</v>
      </c>
      <c r="B170" s="5">
        <v>43335</v>
      </c>
      <c r="C170" s="6">
        <v>25.5</v>
      </c>
      <c r="D170" s="6">
        <v>207</v>
      </c>
      <c r="E170" s="22">
        <v>9.35</v>
      </c>
      <c r="F170" s="6">
        <v>66</v>
      </c>
      <c r="G170" s="7">
        <v>1704.8</v>
      </c>
      <c r="H170" s="24">
        <f t="shared" si="10"/>
        <v>5.3763440860213904E-3</v>
      </c>
    </row>
    <row r="171" spans="1:8" x14ac:dyDescent="0.15">
      <c r="A171" s="7">
        <v>170</v>
      </c>
      <c r="B171" s="5">
        <v>43336</v>
      </c>
      <c r="C171" s="6">
        <v>26</v>
      </c>
      <c r="D171" s="6">
        <v>207</v>
      </c>
      <c r="E171" s="22">
        <v>9.6</v>
      </c>
      <c r="F171" s="6">
        <v>65.75</v>
      </c>
      <c r="G171" s="7">
        <v>1703.82</v>
      </c>
      <c r="H171" s="24">
        <f t="shared" si="10"/>
        <v>2.6737967914438502E-2</v>
      </c>
    </row>
    <row r="172" spans="1:8" x14ac:dyDescent="0.15">
      <c r="A172" s="7">
        <v>171</v>
      </c>
      <c r="B172" s="5">
        <v>43339</v>
      </c>
      <c r="C172" s="6">
        <v>26</v>
      </c>
      <c r="D172" s="6">
        <v>210</v>
      </c>
      <c r="E172" s="22">
        <v>10.8</v>
      </c>
      <c r="F172" s="6">
        <v>66.25</v>
      </c>
      <c r="G172" s="7">
        <v>1717.24</v>
      </c>
      <c r="H172" s="24">
        <f t="shared" si="10"/>
        <v>0.12500000000000011</v>
      </c>
    </row>
    <row r="173" spans="1:8" x14ac:dyDescent="0.15">
      <c r="A173" s="7">
        <v>172</v>
      </c>
      <c r="B173" s="5">
        <v>43340</v>
      </c>
      <c r="C173" s="6">
        <v>26.5</v>
      </c>
      <c r="D173" s="6">
        <v>209</v>
      </c>
      <c r="E173" s="22">
        <v>10.7</v>
      </c>
      <c r="F173" s="6">
        <v>66</v>
      </c>
      <c r="G173" s="7">
        <v>1718.15</v>
      </c>
      <c r="H173" s="24">
        <f t="shared" si="10"/>
        <v>-9.2592592592593906E-3</v>
      </c>
    </row>
    <row r="174" spans="1:8" x14ac:dyDescent="0.15">
      <c r="A174" s="7">
        <v>173</v>
      </c>
      <c r="B174" s="5">
        <v>43341</v>
      </c>
      <c r="C174" s="6">
        <v>26.5</v>
      </c>
      <c r="D174" s="6">
        <v>207</v>
      </c>
      <c r="E174" s="22">
        <v>10.7</v>
      </c>
      <c r="F174" s="6">
        <v>66.25</v>
      </c>
      <c r="G174" s="7">
        <v>1722.26</v>
      </c>
      <c r="H174" s="24">
        <f t="shared" si="10"/>
        <v>0</v>
      </c>
    </row>
    <row r="175" spans="1:8" x14ac:dyDescent="0.15">
      <c r="A175" s="7">
        <v>174</v>
      </c>
      <c r="B175" s="5">
        <v>43342</v>
      </c>
      <c r="C175" s="6">
        <v>27</v>
      </c>
      <c r="D175" s="6">
        <v>206</v>
      </c>
      <c r="E175" s="22">
        <v>10.5</v>
      </c>
      <c r="F175" s="6">
        <v>66.5</v>
      </c>
      <c r="G175" s="7">
        <v>1720.43</v>
      </c>
      <c r="H175" s="24">
        <f t="shared" si="10"/>
        <v>-1.8691588785046665E-2</v>
      </c>
    </row>
    <row r="176" spans="1:8" x14ac:dyDescent="0.15">
      <c r="A176" s="7">
        <v>175</v>
      </c>
      <c r="B176" s="5">
        <v>43343</v>
      </c>
      <c r="C176" s="6">
        <v>26.5</v>
      </c>
      <c r="D176" s="6">
        <v>205</v>
      </c>
      <c r="E176" s="22">
        <v>11.3</v>
      </c>
      <c r="F176" s="6">
        <v>66.75</v>
      </c>
      <c r="G176" s="7">
        <v>1721.58</v>
      </c>
      <c r="H176" s="24">
        <f t="shared" si="10"/>
        <v>7.6190476190476253E-2</v>
      </c>
    </row>
    <row r="177" spans="1:8" x14ac:dyDescent="0.15">
      <c r="A177" s="7">
        <v>176</v>
      </c>
      <c r="B177" s="5">
        <v>43346</v>
      </c>
      <c r="C177" s="6">
        <v>26.25</v>
      </c>
      <c r="D177" s="6">
        <v>206</v>
      </c>
      <c r="E177" s="22">
        <v>10.8</v>
      </c>
      <c r="F177" s="6">
        <v>66.5</v>
      </c>
      <c r="G177" s="7">
        <v>1721.21</v>
      </c>
      <c r="H177" s="24">
        <f t="shared" si="10"/>
        <v>-4.4247787610619468E-2</v>
      </c>
    </row>
    <row r="178" spans="1:8" x14ac:dyDescent="0.15">
      <c r="A178" s="7">
        <v>177</v>
      </c>
      <c r="B178" s="5">
        <v>43347</v>
      </c>
      <c r="C178" s="6">
        <v>26</v>
      </c>
      <c r="D178" s="6">
        <v>205</v>
      </c>
      <c r="E178" s="22">
        <v>10.5</v>
      </c>
      <c r="F178" s="6">
        <v>65.5</v>
      </c>
      <c r="G178" s="7">
        <v>1714.41</v>
      </c>
      <c r="H178" s="24">
        <f t="shared" si="10"/>
        <v>-2.7777777777777842E-2</v>
      </c>
    </row>
    <row r="179" spans="1:8" x14ac:dyDescent="0.15">
      <c r="A179" s="7">
        <v>178</v>
      </c>
      <c r="B179" s="5">
        <v>43348</v>
      </c>
      <c r="C179" s="6">
        <v>26</v>
      </c>
      <c r="D179" s="6">
        <v>204</v>
      </c>
      <c r="E179" s="22">
        <v>10.5</v>
      </c>
      <c r="F179" s="6">
        <v>65</v>
      </c>
      <c r="G179" s="7">
        <v>1686.37</v>
      </c>
      <c r="H179" s="24">
        <f t="shared" si="10"/>
        <v>0</v>
      </c>
    </row>
    <row r="180" spans="1:8" x14ac:dyDescent="0.15">
      <c r="A180" s="7">
        <v>179</v>
      </c>
      <c r="B180" s="5">
        <v>43349</v>
      </c>
      <c r="C180" s="6">
        <v>26</v>
      </c>
      <c r="D180" s="6">
        <v>205</v>
      </c>
      <c r="E180" s="22">
        <v>11.2</v>
      </c>
      <c r="F180" s="6">
        <v>65.5</v>
      </c>
      <c r="G180" s="7">
        <v>1693.94</v>
      </c>
      <c r="H180" s="24">
        <f t="shared" si="10"/>
        <v>6.6666666666666596E-2</v>
      </c>
    </row>
    <row r="181" spans="1:8" x14ac:dyDescent="0.15">
      <c r="A181" s="7">
        <v>180</v>
      </c>
      <c r="B181" s="5">
        <v>43350</v>
      </c>
      <c r="C181" s="6">
        <v>26</v>
      </c>
      <c r="D181" s="6">
        <v>202</v>
      </c>
      <c r="E181" s="22">
        <v>11.2</v>
      </c>
      <c r="F181" s="6">
        <v>64.75</v>
      </c>
      <c r="G181" s="7">
        <v>1689.49</v>
      </c>
      <c r="H181" s="24">
        <f t="shared" si="10"/>
        <v>0</v>
      </c>
    </row>
    <row r="182" spans="1:8" x14ac:dyDescent="0.15">
      <c r="A182" s="7">
        <v>181</v>
      </c>
      <c r="B182" s="5">
        <v>43353</v>
      </c>
      <c r="C182" s="6">
        <v>26</v>
      </c>
      <c r="D182" s="6">
        <v>202</v>
      </c>
      <c r="E182" s="22">
        <v>11.3</v>
      </c>
      <c r="F182" s="6">
        <v>64.25</v>
      </c>
      <c r="G182" s="7">
        <v>1691.51</v>
      </c>
      <c r="H182" s="24">
        <f t="shared" si="10"/>
        <v>8.9285714285715564E-3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Example1</vt:lpstr>
      <vt:lpstr>Example2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2020-09-19T04:49:03Z</dcterms:modified>
</cp:coreProperties>
</file>