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" yWindow="48" windowWidth="12420" windowHeight="8232" activeTab="1"/>
  </bookViews>
  <sheets>
    <sheet name="Case 1" sheetId="1" r:id="rId1"/>
    <sheet name="Case 2" sheetId="7" r:id="rId2"/>
    <sheet name="Sheet2" sheetId="2" r:id="rId3"/>
  </sheets>
  <calcPr calcId="145621"/>
</workbook>
</file>

<file path=xl/calcChain.xml><?xml version="1.0" encoding="utf-8"?>
<calcChain xmlns="http://schemas.openxmlformats.org/spreadsheetml/2006/main">
  <c r="M6" i="7" l="1"/>
  <c r="K6" i="7" s="1"/>
  <c r="K7" i="7"/>
  <c r="K8" i="1"/>
  <c r="O1" i="7"/>
  <c r="M7" i="7"/>
  <c r="L4" i="7"/>
  <c r="L5" i="7"/>
  <c r="M4" i="1"/>
  <c r="M7" i="1"/>
  <c r="M6" i="1"/>
  <c r="M5" i="1"/>
  <c r="L4" i="1"/>
  <c r="N1" i="1"/>
  <c r="L7" i="7" l="1"/>
  <c r="K10" i="7"/>
  <c r="L6" i="7"/>
  <c r="M8" i="1"/>
  <c r="M10" i="1" s="1"/>
  <c r="L10" i="7" l="1"/>
  <c r="K11" i="7" s="1"/>
  <c r="L5" i="1"/>
  <c r="L6" i="1"/>
  <c r="L7" i="1"/>
  <c r="L8" i="1"/>
  <c r="K10" i="1"/>
  <c r="L10" i="1" l="1"/>
  <c r="K11" i="1" s="1"/>
</calcChain>
</file>

<file path=xl/comments1.xml><?xml version="1.0" encoding="utf-8"?>
<comments xmlns="http://schemas.openxmlformats.org/spreadsheetml/2006/main">
  <authors>
    <author>Chotima Sitthichaiviset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 xml:space="preserve">Both A and C offer the same yield so they get equally allocated based on their bid amounts
</t>
        </r>
      </text>
    </comment>
  </commentList>
</comments>
</file>

<file path=xl/sharedStrings.xml><?xml version="1.0" encoding="utf-8"?>
<sst xmlns="http://schemas.openxmlformats.org/spreadsheetml/2006/main" count="27" uniqueCount="15">
  <si>
    <t>Bidder</t>
  </si>
  <si>
    <t>Bid Amount</t>
  </si>
  <si>
    <t>Allocated Amount</t>
  </si>
  <si>
    <t>Weighted Allocated Amount</t>
  </si>
  <si>
    <t>E</t>
  </si>
  <si>
    <t>B</t>
  </si>
  <si>
    <t>A</t>
  </si>
  <si>
    <t>C</t>
  </si>
  <si>
    <t>D</t>
  </si>
  <si>
    <t>Sum</t>
  </si>
  <si>
    <t>Weigthed Avg Yield (%)</t>
  </si>
  <si>
    <t>The Remaining Competitive Bid Amount = Auction Amount - Noncompetitive Bid Amount</t>
  </si>
  <si>
    <t>Bid Yield (%)</t>
  </si>
  <si>
    <t>Greenshoe option (20% of allocated amount)</t>
  </si>
  <si>
    <t>Pro-rata Basis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</si>
</sst>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5" formatCode="0.0000"/>
    <numFmt numFmtId="166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b/>
      <sz val="9"/>
      <color indexed="81"/>
      <name val="Tahoma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3F9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 readingOrder="1"/>
    </xf>
    <xf numFmtId="0" fontId="3" fillId="2" borderId="1" xfId="0" applyFont="1" applyFill="1" applyBorder="1" applyAlignment="1">
      <alignment horizontal="left" vertical="center" wrapText="1" indent="3" readingOrder="1"/>
    </xf>
    <xf numFmtId="3" fontId="3" fillId="2" borderId="1" xfId="0" applyNumberFormat="1" applyFont="1" applyFill="1" applyBorder="1" applyAlignment="1">
      <alignment horizontal="right" wrapText="1" readingOrder="1"/>
    </xf>
    <xf numFmtId="4" fontId="3" fillId="2" borderId="1" xfId="0" applyNumberFormat="1" applyFont="1" applyFill="1" applyBorder="1" applyAlignment="1">
      <alignment horizontal="right" wrapText="1" readingOrder="1"/>
    </xf>
    <xf numFmtId="3" fontId="3" fillId="3" borderId="1" xfId="0" applyNumberFormat="1" applyFont="1" applyFill="1" applyBorder="1" applyAlignment="1">
      <alignment horizontal="right" wrapText="1" readingOrder="1"/>
    </xf>
    <xf numFmtId="9" fontId="0" fillId="3" borderId="0" xfId="2" applyFont="1" applyFill="1"/>
    <xf numFmtId="0" fontId="2" fillId="4" borderId="2" xfId="0" applyFont="1" applyFill="1" applyBorder="1" applyAlignment="1">
      <alignment horizontal="center" wrapText="1" readingOrder="1"/>
    </xf>
    <xf numFmtId="166" fontId="4" fillId="3" borderId="1" xfId="0" applyNumberFormat="1" applyFont="1" applyFill="1" applyBorder="1" applyAlignment="1">
      <alignment horizontal="right" wrapText="1" readingOrder="1"/>
    </xf>
    <xf numFmtId="166" fontId="3" fillId="0" borderId="0" xfId="1" applyNumberFormat="1" applyFont="1" applyFill="1" applyBorder="1" applyAlignment="1">
      <alignment horizontal="left" vertical="center" wrapText="1" indent="3" readingOrder="1"/>
    </xf>
    <xf numFmtId="0" fontId="3" fillId="6" borderId="0" xfId="0" applyFont="1" applyFill="1" applyBorder="1" applyAlignment="1">
      <alignment horizontal="left" vertical="center" wrapText="1" readingOrder="1"/>
    </xf>
    <xf numFmtId="165" fontId="6" fillId="6" borderId="0" xfId="0" applyNumberFormat="1" applyFont="1" applyFill="1" applyBorder="1" applyAlignment="1">
      <alignment horizontal="left" vertical="center" wrapText="1" indent="3" readingOrder="1"/>
    </xf>
    <xf numFmtId="166" fontId="7" fillId="5" borderId="3" xfId="1" applyNumberFormat="1" applyFont="1" applyFill="1" applyBorder="1"/>
    <xf numFmtId="166" fontId="7" fillId="5" borderId="4" xfId="1" applyNumberFormat="1" applyFont="1" applyFill="1" applyBorder="1"/>
    <xf numFmtId="165" fontId="3" fillId="2" borderId="1" xfId="0" applyNumberFormat="1" applyFont="1" applyFill="1" applyBorder="1" applyAlignment="1">
      <alignment horizontal="right" wrapText="1" readingOrder="1"/>
    </xf>
    <xf numFmtId="0" fontId="7" fillId="0" borderId="0" xfId="0" applyFont="1"/>
    <xf numFmtId="0" fontId="6" fillId="0" borderId="0" xfId="0" applyFont="1"/>
    <xf numFmtId="0" fontId="7" fillId="0" borderId="0" xfId="0" applyFont="1" applyFill="1"/>
    <xf numFmtId="0" fontId="3" fillId="0" borderId="0" xfId="0" applyFont="1" applyFill="1" applyBorder="1" applyAlignment="1">
      <alignment vertical="center" wrapText="1" readingOrder="1"/>
    </xf>
    <xf numFmtId="0" fontId="7" fillId="7" borderId="0" xfId="0" applyFont="1" applyFill="1"/>
    <xf numFmtId="166" fontId="6" fillId="3" borderId="0" xfId="1" applyNumberFormat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830580</xdr:colOff>
      <xdr:row>16</xdr:row>
      <xdr:rowOff>180974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036820" cy="37776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7620</xdr:colOff>
      <xdr:row>16</xdr:row>
      <xdr:rowOff>188594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067300" cy="3800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G1:N24"/>
  <sheetViews>
    <sheetView workbookViewId="0">
      <selection activeCell="H24" sqref="H24"/>
    </sheetView>
  </sheetViews>
  <sheetFormatPr defaultRowHeight="15" x14ac:dyDescent="0.25"/>
  <cols>
    <col min="1" max="1" width="10.44140625" style="15" customWidth="1"/>
    <col min="2" max="2" width="11.77734375" style="15" bestFit="1" customWidth="1"/>
    <col min="3" max="3" width="9.88671875" style="15" bestFit="1" customWidth="1"/>
    <col min="4" max="4" width="16.33203125" style="15" bestFit="1" customWidth="1"/>
    <col min="5" max="5" width="12.88671875" style="15" customWidth="1"/>
    <col min="6" max="6" width="12.44140625" style="15" customWidth="1"/>
    <col min="7" max="7" width="4.5546875" style="15" customWidth="1"/>
    <col min="8" max="8" width="11.33203125" style="15" customWidth="1"/>
    <col min="9" max="9" width="8.88671875" style="15"/>
    <col min="10" max="10" width="14" style="15" customWidth="1"/>
    <col min="11" max="11" width="14.5546875" style="15" customWidth="1"/>
    <col min="12" max="12" width="13.21875" style="15" bestFit="1" customWidth="1"/>
    <col min="13" max="13" width="22.6640625" style="15" customWidth="1"/>
    <col min="14" max="14" width="11.77734375" style="15" customWidth="1"/>
    <col min="15" max="16384" width="8.88671875" style="15"/>
  </cols>
  <sheetData>
    <row r="1" spans="7:14" ht="15.6" x14ac:dyDescent="0.3">
      <c r="G1" s="19"/>
      <c r="H1" s="16" t="s">
        <v>11</v>
      </c>
      <c r="N1" s="20">
        <f>32000-100</f>
        <v>31900</v>
      </c>
    </row>
    <row r="2" spans="7:14" ht="15.6" thickBot="1" x14ac:dyDescent="0.3">
      <c r="G2" s="19"/>
    </row>
    <row r="3" spans="7:14" ht="53.4" customHeight="1" thickBot="1" x14ac:dyDescent="0.35">
      <c r="G3" s="19"/>
      <c r="H3" s="1" t="s">
        <v>0</v>
      </c>
      <c r="I3" s="1" t="s">
        <v>1</v>
      </c>
      <c r="J3" s="1" t="s">
        <v>12</v>
      </c>
      <c r="K3" s="1" t="s">
        <v>2</v>
      </c>
      <c r="L3" s="1" t="s">
        <v>3</v>
      </c>
      <c r="M3" s="7" t="s">
        <v>13</v>
      </c>
    </row>
    <row r="4" spans="7:14" ht="15.6" thickBot="1" x14ac:dyDescent="0.3">
      <c r="G4" s="19"/>
      <c r="H4" s="2" t="s">
        <v>4</v>
      </c>
      <c r="I4" s="3">
        <v>7000</v>
      </c>
      <c r="J4" s="14">
        <v>1.98</v>
      </c>
      <c r="K4" s="3">
        <v>7000</v>
      </c>
      <c r="L4" s="4">
        <f>K4*J4</f>
        <v>13860</v>
      </c>
      <c r="M4" s="12">
        <f>0.2*K4</f>
        <v>1400</v>
      </c>
    </row>
    <row r="5" spans="7:14" ht="15.6" thickBot="1" x14ac:dyDescent="0.3">
      <c r="G5" s="19"/>
      <c r="H5" s="2" t="s">
        <v>5</v>
      </c>
      <c r="I5" s="3">
        <v>9000</v>
      </c>
      <c r="J5" s="14">
        <v>1.984</v>
      </c>
      <c r="K5" s="3">
        <v>9000</v>
      </c>
      <c r="L5" s="4">
        <f t="shared" ref="L5:L8" si="0">K5*J5</f>
        <v>17856</v>
      </c>
      <c r="M5" s="12">
        <f t="shared" ref="M5:M8" si="1">0.2*K5</f>
        <v>1800</v>
      </c>
    </row>
    <row r="6" spans="7:14" ht="15.6" thickBot="1" x14ac:dyDescent="0.3">
      <c r="G6" s="19"/>
      <c r="H6" s="2" t="s">
        <v>6</v>
      </c>
      <c r="I6" s="3">
        <v>10500</v>
      </c>
      <c r="J6" s="14">
        <v>1.99</v>
      </c>
      <c r="K6" s="3">
        <v>10500</v>
      </c>
      <c r="L6" s="4">
        <f t="shared" si="0"/>
        <v>20895</v>
      </c>
      <c r="M6" s="12">
        <f t="shared" si="1"/>
        <v>2100</v>
      </c>
    </row>
    <row r="7" spans="7:14" ht="15.6" thickBot="1" x14ac:dyDescent="0.3">
      <c r="G7" s="19"/>
      <c r="H7" s="2" t="s">
        <v>7</v>
      </c>
      <c r="I7" s="3">
        <v>5000</v>
      </c>
      <c r="J7" s="14">
        <v>1.99</v>
      </c>
      <c r="K7" s="3">
        <v>5000</v>
      </c>
      <c r="L7" s="4">
        <f t="shared" si="0"/>
        <v>9950</v>
      </c>
      <c r="M7" s="12">
        <f t="shared" si="1"/>
        <v>1000</v>
      </c>
    </row>
    <row r="8" spans="7:14" ht="15.6" thickBot="1" x14ac:dyDescent="0.3">
      <c r="G8" s="19"/>
      <c r="H8" s="2" t="s">
        <v>8</v>
      </c>
      <c r="I8" s="3">
        <v>3000</v>
      </c>
      <c r="J8" s="14">
        <v>1.9930000000000001</v>
      </c>
      <c r="K8" s="8">
        <f>N1-SUM(K4:K7)</f>
        <v>400</v>
      </c>
      <c r="L8" s="4">
        <f t="shared" si="0"/>
        <v>797.2</v>
      </c>
      <c r="M8" s="13">
        <f t="shared" si="1"/>
        <v>80</v>
      </c>
    </row>
    <row r="9" spans="7:14" x14ac:dyDescent="0.25">
      <c r="G9" s="19"/>
    </row>
    <row r="10" spans="7:14" x14ac:dyDescent="0.25">
      <c r="G10" s="19"/>
      <c r="H10" s="18" t="s">
        <v>9</v>
      </c>
      <c r="I10" s="17"/>
      <c r="J10" s="17"/>
      <c r="K10" s="9">
        <f>SUM(K4:K8)</f>
        <v>31900</v>
      </c>
      <c r="L10" s="9">
        <f>SUM(L4:L8)</f>
        <v>63358.2</v>
      </c>
      <c r="M10" s="9">
        <f>SUM(M4:M8)</f>
        <v>6380</v>
      </c>
    </row>
    <row r="11" spans="7:14" ht="15.6" customHeight="1" x14ac:dyDescent="0.25">
      <c r="G11" s="19"/>
      <c r="H11" s="10" t="s">
        <v>10</v>
      </c>
      <c r="I11" s="10"/>
      <c r="J11" s="10"/>
      <c r="K11" s="11">
        <f>L10/K10</f>
        <v>1.9861504702194357</v>
      </c>
    </row>
    <row r="12" spans="7:14" x14ac:dyDescent="0.25">
      <c r="G12" s="19"/>
    </row>
    <row r="13" spans="7:14" x14ac:dyDescent="0.25">
      <c r="G13" s="19"/>
    </row>
    <row r="14" spans="7:14" x14ac:dyDescent="0.25">
      <c r="G14" s="19"/>
    </row>
    <row r="15" spans="7:14" x14ac:dyDescent="0.25">
      <c r="G15" s="19"/>
    </row>
    <row r="16" spans="7:14" x14ac:dyDescent="0.25">
      <c r="G16" s="19"/>
    </row>
    <row r="17" spans="7:7" x14ac:dyDescent="0.25">
      <c r="G17" s="19"/>
    </row>
    <row r="24" spans="7:7" ht="30.6" customHeight="1" x14ac:dyDescent="0.25"/>
  </sheetData>
  <mergeCells count="1">
    <mergeCell ref="H11:J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G1:O24"/>
  <sheetViews>
    <sheetView tabSelected="1" workbookViewId="0">
      <selection activeCell="D26" sqref="D26"/>
    </sheetView>
  </sheetViews>
  <sheetFormatPr defaultRowHeight="15" x14ac:dyDescent="0.25"/>
  <cols>
    <col min="1" max="1" width="10.44140625" style="15" customWidth="1"/>
    <col min="2" max="2" width="11.77734375" style="15" bestFit="1" customWidth="1"/>
    <col min="3" max="3" width="9.88671875" style="15" bestFit="1" customWidth="1"/>
    <col min="4" max="4" width="16.33203125" style="15" bestFit="1" customWidth="1"/>
    <col min="5" max="5" width="12.88671875" style="15" customWidth="1"/>
    <col min="6" max="6" width="12.44140625" style="15" customWidth="1"/>
    <col min="7" max="7" width="4.5546875" style="15" customWidth="1"/>
    <col min="8" max="8" width="11.33203125" style="15" customWidth="1"/>
    <col min="9" max="9" width="8.88671875" style="15"/>
    <col min="10" max="10" width="14" style="15" customWidth="1"/>
    <col min="11" max="11" width="14.5546875" style="15" customWidth="1"/>
    <col min="12" max="12" width="13.21875" style="15" bestFit="1" customWidth="1"/>
    <col min="13" max="14" width="8.88671875" style="15"/>
    <col min="15" max="15" width="11.33203125" style="15" customWidth="1"/>
    <col min="16" max="16384" width="8.88671875" style="15"/>
  </cols>
  <sheetData>
    <row r="1" spans="7:15" ht="15.6" x14ac:dyDescent="0.3">
      <c r="G1" s="19"/>
      <c r="H1" s="16" t="s">
        <v>11</v>
      </c>
      <c r="O1" s="20">
        <f>25000-100</f>
        <v>24900</v>
      </c>
    </row>
    <row r="2" spans="7:15" ht="15.6" thickBot="1" x14ac:dyDescent="0.3">
      <c r="G2" s="19"/>
    </row>
    <row r="3" spans="7:15" ht="53.4" customHeight="1" thickBot="1" x14ac:dyDescent="0.35">
      <c r="G3" s="19"/>
      <c r="H3" s="1" t="s">
        <v>0</v>
      </c>
      <c r="I3" s="1" t="s">
        <v>1</v>
      </c>
      <c r="J3" s="1" t="s">
        <v>12</v>
      </c>
      <c r="K3" s="1" t="s">
        <v>2</v>
      </c>
      <c r="L3" s="1" t="s">
        <v>3</v>
      </c>
      <c r="M3" s="15" t="s">
        <v>14</v>
      </c>
    </row>
    <row r="4" spans="7:15" ht="15.6" thickBot="1" x14ac:dyDescent="0.3">
      <c r="G4" s="19"/>
      <c r="H4" s="2" t="s">
        <v>4</v>
      </c>
      <c r="I4" s="3">
        <v>7000</v>
      </c>
      <c r="J4" s="14">
        <v>1.98</v>
      </c>
      <c r="K4" s="3">
        <v>7000</v>
      </c>
      <c r="L4" s="4">
        <f>K4*J4</f>
        <v>13860</v>
      </c>
    </row>
    <row r="5" spans="7:15" ht="15.6" thickBot="1" x14ac:dyDescent="0.3">
      <c r="G5" s="19"/>
      <c r="H5" s="2" t="s">
        <v>5</v>
      </c>
      <c r="I5" s="3">
        <v>9000</v>
      </c>
      <c r="J5" s="14">
        <v>1.984</v>
      </c>
      <c r="K5" s="3">
        <v>9000</v>
      </c>
      <c r="L5" s="4">
        <f>K5*J5</f>
        <v>17856</v>
      </c>
    </row>
    <row r="6" spans="7:15" ht="16.2" thickBot="1" x14ac:dyDescent="0.35">
      <c r="G6" s="19"/>
      <c r="H6" s="2" t="s">
        <v>6</v>
      </c>
      <c r="I6" s="5">
        <v>10500</v>
      </c>
      <c r="J6" s="14">
        <v>1.99</v>
      </c>
      <c r="K6" s="3">
        <f>(O1-SUM(K4:K5))*M6</f>
        <v>6029.0322580645161</v>
      </c>
      <c r="L6" s="4">
        <f>K6*J6</f>
        <v>11997.774193548386</v>
      </c>
      <c r="M6" s="6">
        <f>I6/SUM($I$6:$I$7)</f>
        <v>0.67741935483870963</v>
      </c>
    </row>
    <row r="7" spans="7:15" ht="16.2" thickBot="1" x14ac:dyDescent="0.35">
      <c r="G7" s="19"/>
      <c r="H7" s="2" t="s">
        <v>7</v>
      </c>
      <c r="I7" s="5">
        <v>5000</v>
      </c>
      <c r="J7" s="14">
        <v>1.99</v>
      </c>
      <c r="K7" s="3">
        <f>(O1-SUM(K4:K5))*M7</f>
        <v>2870.9677419354839</v>
      </c>
      <c r="L7" s="4">
        <f>K7*J7</f>
        <v>5713.2258064516127</v>
      </c>
      <c r="M7" s="6">
        <f>I7/SUM($I$6:$I$7)</f>
        <v>0.32258064516129031</v>
      </c>
    </row>
    <row r="8" spans="7:15" ht="15.6" thickBot="1" x14ac:dyDescent="0.3">
      <c r="G8" s="19"/>
      <c r="H8" s="2"/>
      <c r="I8" s="3"/>
      <c r="J8" s="14"/>
      <c r="K8" s="3"/>
      <c r="L8" s="4"/>
    </row>
    <row r="9" spans="7:15" x14ac:dyDescent="0.25">
      <c r="G9" s="19"/>
    </row>
    <row r="10" spans="7:15" x14ac:dyDescent="0.25">
      <c r="G10" s="19"/>
      <c r="H10" s="18" t="s">
        <v>9</v>
      </c>
      <c r="I10" s="17"/>
      <c r="J10" s="17"/>
      <c r="K10" s="9">
        <f>SUM(K4:K7)</f>
        <v>24900</v>
      </c>
      <c r="L10" s="9">
        <f>SUM(L4:L8)</f>
        <v>49427</v>
      </c>
    </row>
    <row r="11" spans="7:15" ht="15.6" customHeight="1" x14ac:dyDescent="0.25">
      <c r="G11" s="19"/>
      <c r="H11" s="10" t="s">
        <v>10</v>
      </c>
      <c r="I11" s="10"/>
      <c r="J11" s="10"/>
      <c r="K11" s="11">
        <f>L10/K10</f>
        <v>1.9850200803212852</v>
      </c>
    </row>
    <row r="12" spans="7:15" x14ac:dyDescent="0.25">
      <c r="G12" s="19"/>
    </row>
    <row r="13" spans="7:15" x14ac:dyDescent="0.25">
      <c r="G13" s="19"/>
    </row>
    <row r="14" spans="7:15" x14ac:dyDescent="0.25">
      <c r="G14" s="19"/>
    </row>
    <row r="15" spans="7:15" x14ac:dyDescent="0.25">
      <c r="G15" s="19"/>
    </row>
    <row r="16" spans="7:15" x14ac:dyDescent="0.25">
      <c r="G16" s="19"/>
    </row>
    <row r="17" spans="7:7" x14ac:dyDescent="0.25">
      <c r="G17" s="19"/>
    </row>
    <row r="24" spans="7:7" ht="30.6" customHeight="1" x14ac:dyDescent="0.25"/>
  </sheetData>
  <mergeCells count="1">
    <mergeCell ref="H11:J1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Case 1</vt:lpstr>
      <vt:lpstr>Case 2</vt:lpstr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Chotima Sitthichaiviset</dc:creator>
  <cp:lastModifiedBy>Chotima Sitthichaiviset</cp:lastModifiedBy>
  <dcterms:created xsi:type="dcterms:W3CDTF">2015-03-13T17:56:01Z</dcterms:created>
  <dcterms:modified xsi:type="dcterms:W3CDTF">2015-03-30T15:10:47Z</dcterms:modified>
</cp:coreProperties>
</file>