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FN 428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18" i="1"/>
  <c r="B16" i="1"/>
  <c r="B15" i="1"/>
  <c r="C15" i="1"/>
  <c r="D15" i="1"/>
  <c r="E15" i="1"/>
  <c r="E14" i="1"/>
  <c r="B33" i="1"/>
  <c r="B29" i="1"/>
  <c r="E13" i="1" l="1"/>
  <c r="D13" i="1"/>
  <c r="C13" i="1"/>
  <c r="B13" i="1"/>
  <c r="B9" i="1"/>
  <c r="C9" i="1"/>
  <c r="D9" i="1"/>
  <c r="E9" i="1"/>
  <c r="E8" i="1"/>
  <c r="D8" i="1"/>
  <c r="C8" i="1"/>
  <c r="B8" i="1"/>
  <c r="B7" i="1"/>
  <c r="C7" i="1"/>
  <c r="D7" i="1"/>
  <c r="E7" i="1"/>
  <c r="E6" i="1"/>
  <c r="D6" i="1"/>
  <c r="B6" i="1"/>
  <c r="B5" i="1"/>
  <c r="C5" i="1"/>
  <c r="D5" i="1"/>
  <c r="E5" i="1"/>
  <c r="E4" i="1"/>
  <c r="D4" i="1"/>
  <c r="C4" i="1"/>
  <c r="B4" i="1"/>
</calcChain>
</file>

<file path=xl/sharedStrings.xml><?xml version="1.0" encoding="utf-8"?>
<sst xmlns="http://schemas.openxmlformats.org/spreadsheetml/2006/main" count="30" uniqueCount="30">
  <si>
    <t>Sales</t>
  </si>
  <si>
    <t>Cost of sales</t>
  </si>
  <si>
    <t>Gross Profit</t>
  </si>
  <si>
    <t>Selling and Admin Expenses</t>
  </si>
  <si>
    <t>EBIT</t>
  </si>
  <si>
    <t>Taxes on EBIT</t>
  </si>
  <si>
    <t>NOPAT</t>
  </si>
  <si>
    <t>Add: Depreciation</t>
  </si>
  <si>
    <t>Less: Capital Expenditures</t>
  </si>
  <si>
    <t>Less: Change in net working capital</t>
  </si>
  <si>
    <t>Free cash flow to firm</t>
  </si>
  <si>
    <t>Cash and S-T investment</t>
  </si>
  <si>
    <t>Terminal value</t>
  </si>
  <si>
    <t>Summary of cash flow</t>
  </si>
  <si>
    <t>EV</t>
  </si>
  <si>
    <t>Total value of firm</t>
  </si>
  <si>
    <t>Value of debt</t>
  </si>
  <si>
    <t>Value of equity</t>
  </si>
  <si>
    <t>WACC</t>
  </si>
  <si>
    <t>g</t>
  </si>
  <si>
    <t>Cost of debt</t>
  </si>
  <si>
    <t>Cost of equity</t>
  </si>
  <si>
    <t xml:space="preserve">   Risk free rate</t>
  </si>
  <si>
    <t xml:space="preserve">   Beta</t>
  </si>
  <si>
    <t xml:space="preserve">   Market risk premium</t>
  </si>
  <si>
    <t xml:space="preserve">   Cost of equity</t>
  </si>
  <si>
    <t>Weight of debt</t>
  </si>
  <si>
    <t>Weight of equity</t>
  </si>
  <si>
    <t>WACC calculation</t>
  </si>
  <si>
    <t>Tax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</si>
</sst>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_);[Red]\(&quot;$&quot;#,##0.00\)"/>
    <numFmt numFmtId="164" formatCode="0.0000%"/>
    <numFmt numFmtId="167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9" fontId="0" fillId="0" borderId="0" xfId="0" applyNumberFormat="1"/>
    <xf numFmtId="10" fontId="0" fillId="0" borderId="0" xfId="0" applyNumberFormat="1"/>
    <xf numFmtId="164" fontId="0" fillId="0" borderId="0" xfId="0" applyNumberFormat="1"/>
    <xf numFmtId="167" fontId="0" fillId="0" borderId="0" xfId="0" applyNumberFormat="1"/>
    <xf numFmtId="167" fontId="0" fillId="0" borderId="1" xfId="0" applyNumberFormat="1" applyBorder="1"/>
    <xf numFmtId="8" fontId="0" fillId="0" borderId="0" xfId="0" applyNumberFormat="1"/>
    <xf numFmtId="8" fontId="0" fillId="2" borderId="0" xfId="0" applyNumberFormat="1" applyFill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4" zoomScale="120" zoomScaleNormal="120" workbookViewId="0">
      <selection activeCell="B13" sqref="B13"/>
    </sheetView>
  </sheetViews>
  <sheetFormatPr defaultRowHeight="15" x14ac:dyDescent="0.25"/>
  <cols>
    <col min="1" max="1" width="32.42578125" bestFit="1" customWidth="1"/>
    <col min="2" max="5" width="21.140625" customWidth="1"/>
  </cols>
  <sheetData>
    <row r="1" spans="1:5" x14ac:dyDescent="0.25">
      <c r="B1">
        <v>2019</v>
      </c>
      <c r="C1">
        <v>2020</v>
      </c>
      <c r="D1">
        <v>2021</v>
      </c>
      <c r="E1">
        <v>2022</v>
      </c>
    </row>
    <row r="3" spans="1:5" x14ac:dyDescent="0.25">
      <c r="A3" t="s">
        <v>0</v>
      </c>
      <c r="B3">
        <v>750</v>
      </c>
      <c r="C3">
        <v>818</v>
      </c>
      <c r="D3">
        <v>955</v>
      </c>
      <c r="E3">
        <v>980</v>
      </c>
    </row>
    <row r="4" spans="1:5" x14ac:dyDescent="0.25">
      <c r="A4" t="s">
        <v>1</v>
      </c>
      <c r="B4" s="1">
        <f>-0.55*B3</f>
        <v>-412.50000000000006</v>
      </c>
      <c r="C4" s="1">
        <f t="shared" ref="C4:E4" si="0">-0.55*C3</f>
        <v>-449.90000000000003</v>
      </c>
      <c r="D4" s="1">
        <f t="shared" si="0"/>
        <v>-525.25</v>
      </c>
      <c r="E4" s="1">
        <f t="shared" si="0"/>
        <v>-539</v>
      </c>
    </row>
    <row r="5" spans="1:5" x14ac:dyDescent="0.25">
      <c r="A5" t="s">
        <v>2</v>
      </c>
      <c r="B5">
        <f>SUM(B3:B4)</f>
        <v>337.49999999999994</v>
      </c>
      <c r="C5">
        <f>SUM(C3:C4)</f>
        <v>368.09999999999997</v>
      </c>
      <c r="D5">
        <f>SUM(D3:D4)</f>
        <v>429.75</v>
      </c>
      <c r="E5">
        <f>SUM(E3:E4)</f>
        <v>441</v>
      </c>
    </row>
    <row r="6" spans="1:5" x14ac:dyDescent="0.25">
      <c r="A6" t="s">
        <v>3</v>
      </c>
      <c r="B6" s="1">
        <f>-95</f>
        <v>-95</v>
      </c>
      <c r="C6" s="1">
        <v>-103</v>
      </c>
      <c r="D6" s="1">
        <f>-110</f>
        <v>-110</v>
      </c>
      <c r="E6" s="1">
        <f>-118</f>
        <v>-118</v>
      </c>
    </row>
    <row r="7" spans="1:5" x14ac:dyDescent="0.25">
      <c r="A7" t="s">
        <v>4</v>
      </c>
      <c r="B7">
        <f>SUM(B5:B6)</f>
        <v>242.49999999999994</v>
      </c>
      <c r="C7">
        <f>SUM(C5:C6)</f>
        <v>265.09999999999997</v>
      </c>
      <c r="D7">
        <f>SUM(D5:D6)</f>
        <v>319.75</v>
      </c>
      <c r="E7">
        <f>SUM(E5:E6)</f>
        <v>323</v>
      </c>
    </row>
    <row r="8" spans="1:5" x14ac:dyDescent="0.25">
      <c r="A8" t="s">
        <v>5</v>
      </c>
      <c r="B8" s="1">
        <f>-0.2*B7</f>
        <v>-48.499999999999993</v>
      </c>
      <c r="C8" s="1">
        <f t="shared" ref="C8:E8" si="1">-0.2*C7</f>
        <v>-53.019999999999996</v>
      </c>
      <c r="D8" s="1">
        <f t="shared" si="1"/>
        <v>-63.95</v>
      </c>
      <c r="E8" s="1">
        <f t="shared" si="1"/>
        <v>-64.600000000000009</v>
      </c>
    </row>
    <row r="9" spans="1:5" x14ac:dyDescent="0.25">
      <c r="A9" t="s">
        <v>6</v>
      </c>
      <c r="B9">
        <f>SUM(B7:B8)</f>
        <v>193.99999999999994</v>
      </c>
      <c r="C9">
        <f>SUM(C7:C8)</f>
        <v>212.07999999999998</v>
      </c>
      <c r="D9">
        <f>SUM(D7:D8)</f>
        <v>255.8</v>
      </c>
      <c r="E9">
        <f>SUM(E7:E8)</f>
        <v>258.39999999999998</v>
      </c>
    </row>
    <row r="10" spans="1:5" x14ac:dyDescent="0.25">
      <c r="A10" t="s">
        <v>7</v>
      </c>
      <c r="B10">
        <v>0</v>
      </c>
      <c r="C10">
        <v>0</v>
      </c>
      <c r="D10">
        <v>0</v>
      </c>
      <c r="E10">
        <v>0</v>
      </c>
    </row>
    <row r="11" spans="1:5" x14ac:dyDescent="0.25">
      <c r="A11" t="s">
        <v>8</v>
      </c>
      <c r="B11">
        <v>0</v>
      </c>
      <c r="C11">
        <v>0</v>
      </c>
      <c r="D11">
        <v>0</v>
      </c>
      <c r="E11">
        <v>0</v>
      </c>
    </row>
    <row r="12" spans="1:5" x14ac:dyDescent="0.25">
      <c r="A12" t="s">
        <v>9</v>
      </c>
      <c r="B12" s="1">
        <v>0</v>
      </c>
      <c r="C12" s="1">
        <v>0</v>
      </c>
      <c r="D12" s="1">
        <v>0</v>
      </c>
      <c r="E12" s="1">
        <v>0</v>
      </c>
    </row>
    <row r="13" spans="1:5" x14ac:dyDescent="0.25">
      <c r="A13" t="s">
        <v>10</v>
      </c>
      <c r="B13">
        <f>SUM(B9:B12)</f>
        <v>193.99999999999994</v>
      </c>
      <c r="C13">
        <f t="shared" ref="C13:E13" si="2">SUM(C9:C12)</f>
        <v>212.07999999999998</v>
      </c>
      <c r="D13">
        <f t="shared" si="2"/>
        <v>255.8</v>
      </c>
      <c r="E13">
        <f t="shared" si="2"/>
        <v>258.39999999999998</v>
      </c>
    </row>
    <row r="14" spans="1:5" x14ac:dyDescent="0.25">
      <c r="A14" t="s">
        <v>12</v>
      </c>
      <c r="B14" s="1"/>
      <c r="C14" s="1"/>
      <c r="D14" s="1"/>
      <c r="E14" s="6">
        <f>E13*(1+B34)/(B33-B34)</f>
        <v>11044.51612903225</v>
      </c>
    </row>
    <row r="15" spans="1:5" x14ac:dyDescent="0.25">
      <c r="A15" t="s">
        <v>13</v>
      </c>
      <c r="B15">
        <f>SUM(B13:B14)</f>
        <v>193.99999999999994</v>
      </c>
      <c r="C15">
        <f>SUM(C13:C14)</f>
        <v>212.07999999999998</v>
      </c>
      <c r="D15">
        <f>SUM(D13:D14)</f>
        <v>255.8</v>
      </c>
      <c r="E15" s="5">
        <f>SUM(E13:E14)</f>
        <v>11302.91612903225</v>
      </c>
    </row>
    <row r="16" spans="1:5" x14ac:dyDescent="0.25">
      <c r="A16" t="s">
        <v>14</v>
      </c>
      <c r="B16" s="7">
        <f>NPV(B33,B15:E15)</f>
        <v>8721.3423494614617</v>
      </c>
    </row>
    <row r="17" spans="1:2" x14ac:dyDescent="0.25">
      <c r="A17" t="s">
        <v>11</v>
      </c>
      <c r="B17" s="1">
        <v>0</v>
      </c>
    </row>
    <row r="18" spans="1:2" x14ac:dyDescent="0.25">
      <c r="A18" t="s">
        <v>15</v>
      </c>
      <c r="B18" s="7">
        <f>SUM(B16:B17)</f>
        <v>8721.3423494614617</v>
      </c>
    </row>
    <row r="19" spans="1:2" x14ac:dyDescent="0.25">
      <c r="A19" t="s">
        <v>16</v>
      </c>
      <c r="B19" s="9">
        <v>560</v>
      </c>
    </row>
    <row r="20" spans="1:2" x14ac:dyDescent="0.25">
      <c r="A20" t="s">
        <v>17</v>
      </c>
      <c r="B20" s="8">
        <f>B18-B19</f>
        <v>8161.3423494614617</v>
      </c>
    </row>
    <row r="23" spans="1:2" x14ac:dyDescent="0.25">
      <c r="A23" t="s">
        <v>28</v>
      </c>
    </row>
    <row r="24" spans="1:2" x14ac:dyDescent="0.25">
      <c r="A24" t="s">
        <v>20</v>
      </c>
      <c r="B24" s="2">
        <v>0.06</v>
      </c>
    </row>
    <row r="25" spans="1:2" x14ac:dyDescent="0.25">
      <c r="A25" t="s">
        <v>21</v>
      </c>
    </row>
    <row r="26" spans="1:2" x14ac:dyDescent="0.25">
      <c r="A26" t="s">
        <v>22</v>
      </c>
      <c r="B26" s="2">
        <v>0.05</v>
      </c>
    </row>
    <row r="27" spans="1:2" x14ac:dyDescent="0.25">
      <c r="A27" t="s">
        <v>23</v>
      </c>
      <c r="B27">
        <v>1.5</v>
      </c>
    </row>
    <row r="28" spans="1:2" x14ac:dyDescent="0.25">
      <c r="A28" t="s">
        <v>24</v>
      </c>
      <c r="B28" s="2">
        <v>0.06</v>
      </c>
    </row>
    <row r="29" spans="1:2" x14ac:dyDescent="0.25">
      <c r="A29" t="s">
        <v>25</v>
      </c>
      <c r="B29" s="3">
        <f>B26+B27*B28</f>
        <v>0.14000000000000001</v>
      </c>
    </row>
    <row r="30" spans="1:2" x14ac:dyDescent="0.25">
      <c r="A30" t="s">
        <v>26</v>
      </c>
      <c r="B30" s="2">
        <v>0.6</v>
      </c>
    </row>
    <row r="31" spans="1:2" x14ac:dyDescent="0.25">
      <c r="A31" t="s">
        <v>27</v>
      </c>
      <c r="B31" s="2">
        <v>0.4</v>
      </c>
    </row>
    <row r="32" spans="1:2" x14ac:dyDescent="0.25">
      <c r="A32" t="s">
        <v>29</v>
      </c>
      <c r="B32" s="2">
        <v>0.2</v>
      </c>
    </row>
    <row r="33" spans="1:2" x14ac:dyDescent="0.25">
      <c r="A33" t="s">
        <v>18</v>
      </c>
      <c r="B33" s="4">
        <f>B24*(1-B32)*B30+B29*B31</f>
        <v>8.4800000000000014E-2</v>
      </c>
    </row>
    <row r="34" spans="1:2" x14ac:dyDescent="0.25">
      <c r="A34" t="s">
        <v>19</v>
      </c>
      <c r="B34" s="2">
        <v>0.06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2020-04-23T09:29:19Z</dcterms:created>
  <dcterms:modified xsi:type="dcterms:W3CDTF">2020-04-30T11:12:27Z</dcterms:modified>
</cp:coreProperties>
</file>