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2435" windowHeight="110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6" i="1" l="1"/>
  <c r="H11" i="1"/>
  <c r="H12" i="1"/>
  <c r="H13" i="1"/>
  <c r="H14" i="1"/>
  <c r="H15" i="1"/>
  <c r="H10" i="1"/>
  <c r="C20" i="1"/>
  <c r="C19" i="1"/>
  <c r="C17" i="1"/>
  <c r="C16" i="1"/>
  <c r="C11" i="1"/>
  <c r="C12" i="1"/>
  <c r="C13" i="1"/>
  <c r="C14" i="1"/>
  <c r="C15" i="1"/>
  <c r="C10" i="1"/>
  <c r="G10" i="1"/>
  <c r="D2" i="1" l="1"/>
  <c r="E2" i="1" l="1"/>
  <c r="F11" i="1"/>
  <c r="G11" i="1" l="1"/>
  <c r="F2" i="1"/>
  <c r="B3" i="1" s="1"/>
  <c r="D3" i="1" s="1"/>
  <c r="B11" i="1"/>
  <c r="F12" i="1" l="1"/>
  <c r="E3" i="1"/>
  <c r="B12" i="1" s="1"/>
  <c r="G12" i="1" l="1"/>
  <c r="F3" i="1"/>
  <c r="B4" i="1" s="1"/>
  <c r="D4" i="1" l="1"/>
  <c r="E4" i="1" l="1"/>
  <c r="F13" i="1"/>
  <c r="G13" i="1" l="1"/>
  <c r="B13" i="1"/>
  <c r="F4" i="1"/>
  <c r="B5" i="1" s="1"/>
  <c r="D5" i="1" l="1"/>
  <c r="F14" i="1" s="1"/>
  <c r="G14" i="1" l="1"/>
  <c r="E5" i="1"/>
  <c r="B14" i="1" l="1"/>
  <c r="B6" i="1"/>
  <c r="E6" i="1" l="1"/>
  <c r="B15" i="1" s="1"/>
  <c r="D6" i="1"/>
  <c r="F15" i="1" s="1"/>
  <c r="F6" i="1"/>
  <c r="G15" i="1" l="1"/>
  <c r="G16" i="1" s="1"/>
</calcChain>
</file>

<file path=xl/sharedStrings.xml><?xml version="1.0" encoding="utf-8"?>
<sst xmlns="http://schemas.openxmlformats.org/spreadsheetml/2006/main" count="15" uniqueCount="13">
  <si>
    <t>Year</t>
  </si>
  <si>
    <t>Principal</t>
  </si>
  <si>
    <t>Annual Installment</t>
  </si>
  <si>
    <t>Repayment of Capital</t>
  </si>
  <si>
    <t>Loan Balance</t>
  </si>
  <si>
    <t>Interests (4%)</t>
  </si>
  <si>
    <r>
      <t xml:space="preserve">Change in </t>
    </r>
    <r>
      <rPr>
        <b/>
        <i/>
        <sz val="11"/>
        <rFont val="Calibri"/>
        <family val="2"/>
      </rPr>
      <t>I (repayment of capital)</t>
    </r>
  </si>
  <si>
    <r>
      <t xml:space="preserve">Change in </t>
    </r>
    <r>
      <rPr>
        <b/>
        <i/>
        <sz val="11"/>
        <rFont val="Calibri"/>
        <family val="2"/>
      </rPr>
      <t>C (benefit+interest-installment)</t>
    </r>
  </si>
  <si>
    <t>PV(I)</t>
  </si>
  <si>
    <t>PV(C )</t>
  </si>
  <si>
    <t>Consumption Equivalent</t>
  </si>
  <si>
    <t>NPV with SPC</t>
  </si>
  <si>
    <t>NPV without SPC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</si>
</sst>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_);[Red]\(&quot;$&quot;#,##0.00\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/>
    <xf numFmtId="0" fontId="6" fillId="0" borderId="1" xfId="0" applyFont="1" applyFill="1" applyBorder="1" applyAlignment="1">
      <alignment horizontal="left" vertical="center" wrapText="1" readingOrder="1"/>
    </xf>
    <xf numFmtId="0" fontId="3" fillId="0" borderId="1" xfId="0" applyFont="1" applyFill="1" applyBorder="1" applyAlignment="1">
      <alignment horizontal="left" vertical="center" wrapText="1" readingOrder="1"/>
    </xf>
    <xf numFmtId="164" fontId="4" fillId="0" borderId="1" xfId="1" applyNumberFormat="1" applyFont="1" applyFill="1" applyBorder="1" applyAlignment="1">
      <alignment horizontal="left" vertical="center" wrapText="1" readingOrder="1"/>
    </xf>
    <xf numFmtId="164" fontId="5" fillId="0" borderId="1" xfId="1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vertical="top" wrapText="1"/>
    </xf>
    <xf numFmtId="0" fontId="0" fillId="0" borderId="0" xfId="0" applyFont="1"/>
    <xf numFmtId="0" fontId="5" fillId="0" borderId="1" xfId="0" applyFont="1" applyFill="1" applyBorder="1" applyAlignment="1">
      <alignment horizontal="left" vertical="center" wrapText="1" readingOrder="1"/>
    </xf>
    <xf numFmtId="0" fontId="5" fillId="0" borderId="1" xfId="0" applyFont="1" applyFill="1" applyBorder="1" applyAlignment="1">
      <alignment horizontal="right" vertical="center" wrapText="1" readingOrder="1"/>
    </xf>
    <xf numFmtId="0" fontId="5" fillId="0" borderId="1" xfId="1" applyNumberFormat="1" applyFont="1" applyFill="1" applyBorder="1" applyAlignment="1">
      <alignment horizontal="right" vertical="center" wrapText="1" readingOrder="1"/>
    </xf>
    <xf numFmtId="164" fontId="4" fillId="0" borderId="2" xfId="1" applyNumberFormat="1" applyFont="1" applyFill="1" applyBorder="1" applyAlignment="1">
      <alignment horizontal="left" vertical="center" wrapText="1" readingOrder="1"/>
    </xf>
    <xf numFmtId="8" fontId="0" fillId="0" borderId="0" xfId="0" applyNumberFormat="1"/>
    <xf numFmtId="0" fontId="6" fillId="0" borderId="0" xfId="0" applyFont="1" applyFill="1" applyBorder="1" applyAlignment="1">
      <alignment horizontal="left" vertical="center" wrapText="1" readingOrder="1"/>
    </xf>
    <xf numFmtId="164" fontId="0" fillId="0" borderId="0" xfId="1" applyNumberFormat="1" applyFont="1"/>
    <xf numFmtId="0" fontId="9" fillId="0" borderId="0" xfId="0" applyFont="1" applyAlignment="1">
      <alignment wrapText="1"/>
    </xf>
    <xf numFmtId="165" fontId="9" fillId="0" borderId="0" xfId="0" applyNumberFormat="1" applyFont="1"/>
    <xf numFmtId="164" fontId="0" fillId="0" borderId="0" xfId="0" applyNumberForma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topLeftCell="A8" workbookViewId="0">
      <selection activeCell="C27" sqref="C27"/>
    </sheetView>
  </sheetViews>
  <sheetFormatPr defaultRowHeight="15" x14ac:dyDescent="0.25"/>
  <cols>
    <col min="1" max="1" width="6.5703125" customWidth="1"/>
    <col min="2" max="2" width="15.140625" customWidth="1"/>
    <col min="3" max="3" width="11.42578125" customWidth="1"/>
    <col min="4" max="4" width="9.140625" customWidth="1"/>
    <col min="5" max="5" width="14.28515625" customWidth="1"/>
    <col min="6" max="6" width="15.42578125" customWidth="1"/>
    <col min="7" max="8" width="11.28515625" bestFit="1" customWidth="1"/>
  </cols>
  <sheetData>
    <row r="1" spans="1:8" s="1" customFormat="1" ht="30" x14ac:dyDescent="0.25">
      <c r="A1" s="2" t="s">
        <v>0</v>
      </c>
      <c r="B1" s="2" t="s">
        <v>1</v>
      </c>
      <c r="C1" s="2" t="s">
        <v>2</v>
      </c>
      <c r="D1" s="2" t="s">
        <v>5</v>
      </c>
      <c r="E1" s="2" t="s">
        <v>3</v>
      </c>
      <c r="F1" s="2" t="s">
        <v>4</v>
      </c>
    </row>
    <row r="2" spans="1:8" x14ac:dyDescent="0.25">
      <c r="A2" s="3">
        <v>1</v>
      </c>
      <c r="B2" s="4">
        <v>3000000</v>
      </c>
      <c r="C2" s="5">
        <v>673854</v>
      </c>
      <c r="D2" s="5">
        <f>0.04*B2</f>
        <v>120000</v>
      </c>
      <c r="E2" s="6">
        <f>C2-D2</f>
        <v>553854</v>
      </c>
      <c r="F2" s="6">
        <f>B2-E2</f>
        <v>2446146</v>
      </c>
    </row>
    <row r="3" spans="1:8" x14ac:dyDescent="0.25">
      <c r="A3" s="3">
        <v>2</v>
      </c>
      <c r="B3" s="6">
        <f>F2</f>
        <v>2446146</v>
      </c>
      <c r="C3" s="5">
        <v>673854</v>
      </c>
      <c r="D3" s="5">
        <f t="shared" ref="D3:D6" si="0">0.04*B3</f>
        <v>97845.84</v>
      </c>
      <c r="E3" s="6">
        <f t="shared" ref="E3:E5" si="1">C3-D3</f>
        <v>576008.16</v>
      </c>
      <c r="F3" s="6">
        <f t="shared" ref="F3:F6" si="2">B3-E3</f>
        <v>1870137.8399999999</v>
      </c>
    </row>
    <row r="4" spans="1:8" x14ac:dyDescent="0.25">
      <c r="A4" s="3">
        <v>3</v>
      </c>
      <c r="B4" s="6">
        <f t="shared" ref="B4:B6" si="3">F3</f>
        <v>1870137.8399999999</v>
      </c>
      <c r="C4" s="5">
        <v>673854</v>
      </c>
      <c r="D4" s="5">
        <f t="shared" si="0"/>
        <v>74805.513599999991</v>
      </c>
      <c r="E4" s="6">
        <f t="shared" si="1"/>
        <v>599048.48640000005</v>
      </c>
      <c r="F4" s="6">
        <f t="shared" si="2"/>
        <v>1271089.3535999998</v>
      </c>
    </row>
    <row r="5" spans="1:8" x14ac:dyDescent="0.25">
      <c r="A5" s="3">
        <v>4</v>
      </c>
      <c r="B5" s="6">
        <f t="shared" si="3"/>
        <v>1271089.3535999998</v>
      </c>
      <c r="C5" s="5">
        <v>673854</v>
      </c>
      <c r="D5" s="5">
        <f t="shared" si="0"/>
        <v>50843.574143999991</v>
      </c>
      <c r="E5" s="6">
        <f t="shared" si="1"/>
        <v>623010.42585600005</v>
      </c>
      <c r="F5" s="6">
        <v>648080</v>
      </c>
    </row>
    <row r="6" spans="1:8" x14ac:dyDescent="0.25">
      <c r="A6" s="3">
        <v>5</v>
      </c>
      <c r="B6" s="6">
        <f t="shared" si="3"/>
        <v>648080</v>
      </c>
      <c r="C6" s="5">
        <v>673854</v>
      </c>
      <c r="D6" s="5">
        <f t="shared" si="0"/>
        <v>25923.200000000001</v>
      </c>
      <c r="E6" s="6">
        <f>B6</f>
        <v>648080</v>
      </c>
      <c r="F6" s="7">
        <f t="shared" si="2"/>
        <v>0</v>
      </c>
    </row>
    <row r="9" spans="1:8" ht="60.6" customHeight="1" x14ac:dyDescent="0.25">
      <c r="A9" s="2" t="s">
        <v>0</v>
      </c>
      <c r="B9" s="2" t="s">
        <v>6</v>
      </c>
      <c r="C9" t="s">
        <v>8</v>
      </c>
      <c r="E9" s="2" t="s">
        <v>0</v>
      </c>
      <c r="F9" s="2" t="s">
        <v>7</v>
      </c>
      <c r="G9" s="14" t="s">
        <v>9</v>
      </c>
    </row>
    <row r="10" spans="1:8" s="8" customFormat="1" x14ac:dyDescent="0.25">
      <c r="A10" s="9">
        <v>0</v>
      </c>
      <c r="B10" s="11">
        <v>-3000000</v>
      </c>
      <c r="C10" s="15">
        <f>B10/(1+0.015)^A10</f>
        <v>-3000000</v>
      </c>
      <c r="E10" s="9">
        <v>0</v>
      </c>
      <c r="F10" s="10">
        <v>0</v>
      </c>
      <c r="G10" s="8">
        <f>F10/1.015^E10</f>
        <v>0</v>
      </c>
      <c r="H10" s="15">
        <f>PV(0.015,E10,,-F10)</f>
        <v>0</v>
      </c>
    </row>
    <row r="11" spans="1:8" x14ac:dyDescent="0.25">
      <c r="A11" s="3">
        <v>1</v>
      </c>
      <c r="B11" s="4">
        <f>E2</f>
        <v>553854</v>
      </c>
      <c r="C11" s="15">
        <f t="shared" ref="C11:C15" si="4">B11/(1+0.015)^A11</f>
        <v>545668.96551724139</v>
      </c>
      <c r="E11" s="3">
        <v>1</v>
      </c>
      <c r="F11" s="4">
        <f>700000+D2-C2</f>
        <v>146146</v>
      </c>
      <c r="G11" s="15">
        <f t="shared" ref="G11:G15" si="5">F11/1.015^E11</f>
        <v>143986.20689655174</v>
      </c>
      <c r="H11" s="15">
        <f t="shared" ref="H11:H15" si="6">PV(0.015,E11,,-F11)</f>
        <v>143986.20689655174</v>
      </c>
    </row>
    <row r="12" spans="1:8" x14ac:dyDescent="0.25">
      <c r="A12" s="3">
        <v>2</v>
      </c>
      <c r="B12" s="4">
        <f>E3</f>
        <v>576008.16</v>
      </c>
      <c r="C12" s="15">
        <f t="shared" si="4"/>
        <v>559109.08782062191</v>
      </c>
      <c r="E12" s="3">
        <v>2</v>
      </c>
      <c r="F12" s="4">
        <f>700000+D3-C3</f>
        <v>123991.83999999997</v>
      </c>
      <c r="G12" s="15">
        <f t="shared" si="5"/>
        <v>120354.13623237642</v>
      </c>
      <c r="H12" s="15">
        <f t="shared" si="6"/>
        <v>120354.13623237642</v>
      </c>
    </row>
    <row r="13" spans="1:8" x14ac:dyDescent="0.25">
      <c r="A13" s="3">
        <v>3</v>
      </c>
      <c r="B13" s="4">
        <f>E4</f>
        <v>599048.48640000005</v>
      </c>
      <c r="C13" s="15">
        <f t="shared" si="4"/>
        <v>572880.2476191594</v>
      </c>
      <c r="E13" s="3">
        <v>3</v>
      </c>
      <c r="F13" s="4">
        <f>700000+D4-C4</f>
        <v>100951.51359999995</v>
      </c>
      <c r="G13" s="15">
        <f t="shared" si="5"/>
        <v>96541.647999558161</v>
      </c>
      <c r="H13" s="15">
        <f t="shared" si="6"/>
        <v>96541.647999558161</v>
      </c>
    </row>
    <row r="14" spans="1:8" x14ac:dyDescent="0.25">
      <c r="A14" s="3">
        <v>4</v>
      </c>
      <c r="B14" s="4">
        <f>E5</f>
        <v>623010.42585600005</v>
      </c>
      <c r="C14" s="15">
        <f t="shared" si="4"/>
        <v>586990.59854573978</v>
      </c>
      <c r="E14" s="3">
        <v>4</v>
      </c>
      <c r="F14" s="4">
        <f t="shared" ref="F14:F15" si="7">700000+D5-C5</f>
        <v>76989.574143999955</v>
      </c>
      <c r="G14" s="15">
        <f t="shared" si="5"/>
        <v>72538.362654967306</v>
      </c>
      <c r="H14" s="15">
        <f t="shared" si="6"/>
        <v>72538.362654967306</v>
      </c>
    </row>
    <row r="15" spans="1:8" x14ac:dyDescent="0.25">
      <c r="A15" s="3">
        <v>5</v>
      </c>
      <c r="B15" s="4">
        <f>E6</f>
        <v>648080</v>
      </c>
      <c r="C15" s="15">
        <f t="shared" si="4"/>
        <v>601586.9516888872</v>
      </c>
      <c r="E15" s="3">
        <v>5</v>
      </c>
      <c r="F15" s="4">
        <f t="shared" si="7"/>
        <v>52069.199999999953</v>
      </c>
      <c r="G15" s="15">
        <f t="shared" si="5"/>
        <v>48333.772535611308</v>
      </c>
      <c r="H15" s="15">
        <f t="shared" si="6"/>
        <v>48333.772535611308</v>
      </c>
    </row>
    <row r="16" spans="1:8" x14ac:dyDescent="0.25">
      <c r="B16" s="12"/>
      <c r="C16" s="15">
        <f>SUM(C10:C15)</f>
        <v>-133764.14880835032</v>
      </c>
      <c r="F16" s="13"/>
      <c r="G16" s="15">
        <f>SUM(G10:G15)</f>
        <v>481754.12631906493</v>
      </c>
      <c r="H16" s="18">
        <f>SUM(H10:H15)</f>
        <v>481754.12631906493</v>
      </c>
    </row>
    <row r="17" spans="2:3" ht="30" x14ac:dyDescent="0.25">
      <c r="B17" s="16" t="s">
        <v>10</v>
      </c>
      <c r="C17" s="17">
        <f>1.33*C16</f>
        <v>-177906.31791510593</v>
      </c>
    </row>
    <row r="19" spans="2:3" x14ac:dyDescent="0.25">
      <c r="B19" s="19" t="s">
        <v>11</v>
      </c>
      <c r="C19" s="19">
        <f>G16+C17</f>
        <v>303847.80840395903</v>
      </c>
    </row>
    <row r="20" spans="2:3" x14ac:dyDescent="0.25">
      <c r="B20" s="19" t="s">
        <v>12</v>
      </c>
      <c r="C20" s="19">
        <f>G16+C16</f>
        <v>347989.97751071461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Ummie</dc:creator>
  <cp:lastModifiedBy>Ummie</cp:lastModifiedBy>
  <dcterms:created xsi:type="dcterms:W3CDTF">2015-02-18T04:48:04Z</dcterms:created>
  <dcterms:modified xsi:type="dcterms:W3CDTF">2015-02-26T09:26:52Z</dcterms:modified>
</cp:coreProperties>
</file>