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-320" yWindow="0" windowWidth="28800" windowHeight="17480" tabRatio="500"/>
  </bookViews>
  <sheets>
    <sheet name="Sheet1" sheetId="1" r:id="rId1"/>
  </sheets>
  <calcPr calcId="140000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1" l="1"/>
  <c r="I4" i="1"/>
  <c r="I8" i="1"/>
  <c r="I12" i="1"/>
  <c r="D5" i="1"/>
  <c r="D11" i="1"/>
  <c r="I7" i="1"/>
  <c r="I3" i="1"/>
  <c r="D25" i="1"/>
  <c r="D24" i="1"/>
  <c r="D23" i="1"/>
  <c r="D18" i="1"/>
  <c r="D32" i="1"/>
  <c r="D10" i="1"/>
  <c r="D20" i="1"/>
  <c r="D21" i="1"/>
  <c r="D22" i="1"/>
  <c r="D35" i="1"/>
  <c r="D36" i="1"/>
  <c r="D45" i="1"/>
  <c r="D33" i="1"/>
  <c r="D46" i="1"/>
  <c r="D48" i="1"/>
</calcChain>
</file>

<file path=xl/sharedStrings.xml><?xml version="1.0" encoding="utf-8"?>
<sst xmlns="http://schemas.openxmlformats.org/spreadsheetml/2006/main" count="82" uniqueCount="71">
  <si>
    <t>Balance sheet</t>
  </si>
  <si>
    <t>Assets</t>
  </si>
  <si>
    <t>House</t>
  </si>
  <si>
    <t>Current assets</t>
  </si>
  <si>
    <t>(%)</t>
  </si>
  <si>
    <t>Yearly income</t>
  </si>
  <si>
    <t>Non-Current Assets</t>
  </si>
  <si>
    <t>Monetary Assets</t>
  </si>
  <si>
    <t>Two cars</t>
  </si>
  <si>
    <t>Furniture</t>
  </si>
  <si>
    <t>Liabilitites</t>
  </si>
  <si>
    <t>Mortgage loan (House)</t>
  </si>
  <si>
    <t>College Loans</t>
  </si>
  <si>
    <t>Cars Loans</t>
  </si>
  <si>
    <t>Total current assets</t>
  </si>
  <si>
    <t>Total non-current assets</t>
  </si>
  <si>
    <t>Data</t>
  </si>
  <si>
    <t>Wating for the credit card information</t>
  </si>
  <si>
    <t>Average tax rate at 15%</t>
  </si>
  <si>
    <t>12% of their income to charity</t>
  </si>
  <si>
    <t>10% of income to themselves</t>
  </si>
  <si>
    <t>Mortgage-25 years of 100000 remaining on their 6-percent mortgage( 7730 per year)</t>
  </si>
  <si>
    <t>3 years 20000 remaining on their 7% car loan (7410)</t>
  </si>
  <si>
    <t>10 years and 10000 remaining on their 3% college loan(1160)</t>
  </si>
  <si>
    <t>Utilities and property taxes were 2270 per year</t>
  </si>
  <si>
    <t>Food 6000</t>
  </si>
  <si>
    <t>insurance 1500</t>
  </si>
  <si>
    <t>other expenses 5430</t>
  </si>
  <si>
    <t>Less:</t>
  </si>
  <si>
    <t>Income tax expenses</t>
  </si>
  <si>
    <t>Charity contribution</t>
  </si>
  <si>
    <t>Mortgage expenses</t>
  </si>
  <si>
    <t>Car loan</t>
  </si>
  <si>
    <t>College loan expenses</t>
  </si>
  <si>
    <t>Utilities and property tax expense</t>
  </si>
  <si>
    <t>Food</t>
  </si>
  <si>
    <t>Insurance</t>
  </si>
  <si>
    <t>Other expenses</t>
  </si>
  <si>
    <t>Total expenses</t>
  </si>
  <si>
    <t>Current Liabilities</t>
  </si>
  <si>
    <t>Total current Liabilities</t>
  </si>
  <si>
    <t>Non-Current Liabilities</t>
  </si>
  <si>
    <t>Cashes available for savings and investment</t>
  </si>
  <si>
    <t>Total assets</t>
  </si>
  <si>
    <t>Beginning balance</t>
  </si>
  <si>
    <t>Ending Balance</t>
  </si>
  <si>
    <t>3 Years</t>
  </si>
  <si>
    <t>10 Years</t>
  </si>
  <si>
    <t>25 Years</t>
  </si>
  <si>
    <t>Credit card payable</t>
  </si>
  <si>
    <t>Total Non-Current Liabilities</t>
  </si>
  <si>
    <t>Total liabilities</t>
  </si>
  <si>
    <t>Net worth (Equity)</t>
  </si>
  <si>
    <t>Pay for themselves</t>
  </si>
  <si>
    <t>USD</t>
  </si>
  <si>
    <t>Year</t>
  </si>
  <si>
    <t>Return from Monetary Assets(5%)</t>
  </si>
  <si>
    <t>Total earnings before expenses</t>
  </si>
  <si>
    <t>Ratios</t>
  </si>
  <si>
    <t>Liquidity Ratios</t>
  </si>
  <si>
    <t>Current ratio</t>
  </si>
  <si>
    <t>Debt Ratios</t>
  </si>
  <si>
    <t>Debt ratio</t>
  </si>
  <si>
    <t>Month's Living Expense Covered Ratio(x)</t>
  </si>
  <si>
    <t>Long-term debt coverage ratio</t>
  </si>
  <si>
    <t>at 31 Dec 2013</t>
  </si>
  <si>
    <t>Savings Ratios</t>
  </si>
  <si>
    <t>Savings ratio</t>
  </si>
  <si>
    <t>Gross savings ratio</t>
  </si>
  <si>
    <t>Current portion of</t>
  </si>
  <si>
    <t>Personal statement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</si>
</sst>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C09]* #,##0_-;\-[$$-C09]* #,##0_-;_-[$$-C09]* &quot;-&quot;_-;_-@_-"/>
  </numFmts>
  <fonts count="8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2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3" borderId="0" xfId="0" applyFont="1" applyFill="1"/>
    <xf numFmtId="0" fontId="0" fillId="3" borderId="1" xfId="0" applyFill="1" applyBorder="1"/>
    <xf numFmtId="0" fontId="2" fillId="3" borderId="1" xfId="0" applyFont="1" applyFill="1" applyBorder="1"/>
    <xf numFmtId="9" fontId="0" fillId="3" borderId="0" xfId="0" applyNumberFormat="1" applyFill="1"/>
    <xf numFmtId="0" fontId="2" fillId="3" borderId="2" xfId="0" applyFont="1" applyFill="1" applyBorder="1"/>
    <xf numFmtId="0" fontId="0" fillId="3" borderId="2" xfId="0" applyFill="1" applyBorder="1"/>
    <xf numFmtId="15" fontId="2" fillId="3" borderId="0" xfId="0" applyNumberFormat="1" applyFont="1" applyFill="1"/>
    <xf numFmtId="164" fontId="4" fillId="3" borderId="0" xfId="0" applyNumberFormat="1" applyFont="1" applyFill="1"/>
    <xf numFmtId="164" fontId="0" fillId="3" borderId="0" xfId="0" applyNumberFormat="1" applyFill="1"/>
    <xf numFmtId="164" fontId="0" fillId="3" borderId="1" xfId="0" applyNumberFormat="1" applyFill="1" applyBorder="1"/>
    <xf numFmtId="164" fontId="3" fillId="2" borderId="0" xfId="0" applyNumberFormat="1" applyFont="1" applyFill="1"/>
    <xf numFmtId="164" fontId="5" fillId="3" borderId="0" xfId="0" applyNumberFormat="1" applyFont="1" applyFill="1"/>
    <xf numFmtId="164" fontId="0" fillId="3" borderId="2" xfId="0" applyNumberFormat="1" applyFill="1" applyBorder="1"/>
    <xf numFmtId="10" fontId="0" fillId="2" borderId="0" xfId="0" applyNumberFormat="1" applyFill="1"/>
    <xf numFmtId="10" fontId="0" fillId="0" borderId="0" xfId="0" applyNumberFormat="1"/>
    <xf numFmtId="10" fontId="1" fillId="2" borderId="0" xfId="0" applyNumberFormat="1" applyFont="1" applyFill="1"/>
    <xf numFmtId="10" fontId="2" fillId="3" borderId="0" xfId="0" applyNumberFormat="1" applyFont="1" applyFill="1"/>
    <xf numFmtId="10" fontId="0" fillId="3" borderId="0" xfId="0" applyNumberFormat="1" applyFill="1"/>
    <xf numFmtId="2" fontId="0" fillId="3" borderId="0" xfId="0" applyNumberFormat="1" applyFill="1"/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workbookViewId="0">
      <selection activeCell="I12" sqref="I12"/>
    </sheetView>
  </sheetViews>
  <sheetFormatPr baseColWidth="10" defaultRowHeight="15" x14ac:dyDescent="0"/>
  <cols>
    <col min="1" max="1" width="15.5" customWidth="1"/>
    <col min="3" max="3" width="13.33203125" customWidth="1"/>
    <col min="4" max="4" width="14.6640625" customWidth="1"/>
    <col min="6" max="6" width="16.6640625" customWidth="1"/>
    <col min="9" max="9" width="10.83203125" style="21"/>
  </cols>
  <sheetData>
    <row r="1" spans="1:17">
      <c r="A1" s="4" t="s">
        <v>0</v>
      </c>
      <c r="B1" s="5"/>
      <c r="C1" s="5" t="s">
        <v>55</v>
      </c>
      <c r="D1" s="4" t="s">
        <v>65</v>
      </c>
      <c r="F1" s="4" t="s">
        <v>58</v>
      </c>
      <c r="G1" s="4"/>
      <c r="H1" s="4"/>
      <c r="I1" s="23"/>
    </row>
    <row r="2" spans="1:17">
      <c r="A2" s="2" t="s">
        <v>1</v>
      </c>
      <c r="B2" s="3"/>
      <c r="C2" s="3" t="s">
        <v>4</v>
      </c>
      <c r="D2" s="3" t="s">
        <v>54</v>
      </c>
      <c r="F2" s="2" t="s">
        <v>59</v>
      </c>
      <c r="G2" s="1"/>
      <c r="H2" s="1"/>
      <c r="I2" s="20"/>
      <c r="Q2" s="3" t="s">
        <v>16</v>
      </c>
    </row>
    <row r="3" spans="1:17">
      <c r="A3" s="6" t="s">
        <v>3</v>
      </c>
      <c r="B3" s="7"/>
      <c r="C3" s="7"/>
      <c r="D3" s="14"/>
      <c r="F3" s="5" t="s">
        <v>60</v>
      </c>
      <c r="G3" s="5"/>
      <c r="H3" s="5"/>
      <c r="I3" s="24">
        <f>D5/D18</f>
        <v>0.53846153846153844</v>
      </c>
      <c r="Q3" t="s">
        <v>17</v>
      </c>
    </row>
    <row r="4" spans="1:17">
      <c r="A4" s="5"/>
      <c r="B4" s="5" t="s">
        <v>7</v>
      </c>
      <c r="C4" s="5"/>
      <c r="D4" s="15">
        <v>5250</v>
      </c>
      <c r="F4" s="5" t="s">
        <v>63</v>
      </c>
      <c r="G4" s="5"/>
      <c r="H4" s="5"/>
      <c r="I4" s="25">
        <f>D4/((D41+D42+D39+D38+D37+D44+D40)/12)</f>
        <v>2</v>
      </c>
      <c r="Q4" t="s">
        <v>18</v>
      </c>
    </row>
    <row r="5" spans="1:17">
      <c r="A5" s="5" t="s">
        <v>14</v>
      </c>
      <c r="B5" s="5"/>
      <c r="C5" s="5"/>
      <c r="D5" s="15">
        <f>SUM(D4)</f>
        <v>5250</v>
      </c>
      <c r="F5" s="5"/>
      <c r="G5" s="5"/>
      <c r="H5" s="5"/>
      <c r="I5" s="24"/>
      <c r="Q5" t="s">
        <v>19</v>
      </c>
    </row>
    <row r="6" spans="1:17">
      <c r="A6" s="5" t="s">
        <v>6</v>
      </c>
      <c r="B6" s="5"/>
      <c r="C6" s="5"/>
      <c r="D6" s="15"/>
      <c r="F6" s="2" t="s">
        <v>61</v>
      </c>
      <c r="G6" s="2"/>
      <c r="H6" s="2"/>
      <c r="I6" s="22"/>
      <c r="Q6" t="s">
        <v>20</v>
      </c>
    </row>
    <row r="7" spans="1:17">
      <c r="A7" s="5"/>
      <c r="B7" s="5" t="s">
        <v>2</v>
      </c>
      <c r="C7" s="5"/>
      <c r="D7" s="15">
        <v>150000</v>
      </c>
      <c r="F7" s="5" t="s">
        <v>62</v>
      </c>
      <c r="G7" s="5"/>
      <c r="H7" s="5"/>
      <c r="I7" s="24">
        <f>D24/D11</f>
        <v>0.70796221322537112</v>
      </c>
      <c r="Q7" t="s">
        <v>21</v>
      </c>
    </row>
    <row r="8" spans="1:17">
      <c r="A8" s="5"/>
      <c r="B8" s="5" t="s">
        <v>8</v>
      </c>
      <c r="C8" s="5"/>
      <c r="D8" s="15">
        <v>20000</v>
      </c>
      <c r="F8" s="5" t="s">
        <v>64</v>
      </c>
      <c r="G8" s="5"/>
      <c r="H8" s="5"/>
      <c r="I8" s="24">
        <f>(D33-D35-D40-D42)/D23</f>
        <v>0.32108731466227347</v>
      </c>
      <c r="Q8" t="s">
        <v>22</v>
      </c>
    </row>
    <row r="9" spans="1:17">
      <c r="A9" s="5"/>
      <c r="B9" s="5" t="s">
        <v>9</v>
      </c>
      <c r="C9" s="5"/>
      <c r="D9" s="15">
        <v>10000</v>
      </c>
      <c r="F9" s="5"/>
      <c r="G9" s="5"/>
      <c r="H9" s="5"/>
      <c r="I9" s="24"/>
      <c r="Q9" t="s">
        <v>23</v>
      </c>
    </row>
    <row r="10" spans="1:17">
      <c r="A10" s="5" t="s">
        <v>15</v>
      </c>
      <c r="B10" s="5"/>
      <c r="C10" s="5"/>
      <c r="D10" s="15">
        <f>SUM(D7:D9)</f>
        <v>180000</v>
      </c>
      <c r="F10" s="2" t="s">
        <v>66</v>
      </c>
      <c r="G10" s="2"/>
      <c r="H10" s="2"/>
      <c r="I10" s="22"/>
      <c r="Q10" t="s">
        <v>24</v>
      </c>
    </row>
    <row r="11" spans="1:17" ht="16" thickBot="1">
      <c r="A11" s="8" t="s">
        <v>43</v>
      </c>
      <c r="B11" s="8"/>
      <c r="C11" s="8"/>
      <c r="D11" s="16">
        <f>D10+D5</f>
        <v>185250</v>
      </c>
      <c r="F11" s="5" t="s">
        <v>67</v>
      </c>
      <c r="G11" s="5"/>
      <c r="H11" s="5"/>
      <c r="I11" s="24">
        <f>D46/(D33-D35-D40-D42)</f>
        <v>6.4135454079014883E-3</v>
      </c>
      <c r="Q11" t="s">
        <v>25</v>
      </c>
    </row>
    <row r="12" spans="1:17">
      <c r="A12" s="2" t="s">
        <v>10</v>
      </c>
      <c r="B12" s="1"/>
      <c r="C12" s="3" t="s">
        <v>4</v>
      </c>
      <c r="D12" s="17" t="s">
        <v>54</v>
      </c>
      <c r="F12" s="5" t="s">
        <v>68</v>
      </c>
      <c r="G12" s="5"/>
      <c r="H12" s="5"/>
      <c r="I12" s="24">
        <f>D46/D33</f>
        <v>4.9751243781094526E-3</v>
      </c>
      <c r="Q12" t="s">
        <v>26</v>
      </c>
    </row>
    <row r="13" spans="1:17">
      <c r="A13" s="6" t="s">
        <v>39</v>
      </c>
      <c r="B13" s="7"/>
      <c r="C13" s="7"/>
      <c r="D13" s="18"/>
    </row>
    <row r="14" spans="1:17">
      <c r="A14" s="5" t="s">
        <v>69</v>
      </c>
      <c r="B14" s="5" t="s">
        <v>11</v>
      </c>
      <c r="C14" s="5"/>
      <c r="D14" s="15">
        <v>1730</v>
      </c>
      <c r="Q14" t="s">
        <v>27</v>
      </c>
    </row>
    <row r="15" spans="1:17">
      <c r="A15" s="5" t="s">
        <v>69</v>
      </c>
      <c r="B15" s="5" t="s">
        <v>12</v>
      </c>
      <c r="C15" s="5"/>
      <c r="D15" s="15">
        <v>860</v>
      </c>
    </row>
    <row r="16" spans="1:17">
      <c r="A16" s="5" t="s">
        <v>69</v>
      </c>
      <c r="B16" s="5" t="s">
        <v>13</v>
      </c>
      <c r="C16" s="5"/>
      <c r="D16" s="15">
        <v>6010</v>
      </c>
    </row>
    <row r="17" spans="1:4">
      <c r="A17" s="5"/>
      <c r="B17" s="5" t="s">
        <v>49</v>
      </c>
      <c r="C17" s="5"/>
      <c r="D17" s="15">
        <v>1150</v>
      </c>
    </row>
    <row r="18" spans="1:4">
      <c r="A18" s="4" t="s">
        <v>40</v>
      </c>
      <c r="B18" s="5"/>
      <c r="C18" s="5"/>
      <c r="D18" s="15">
        <f>SUM(D14:D17)</f>
        <v>9750</v>
      </c>
    </row>
    <row r="19" spans="1:4">
      <c r="A19" s="4" t="s">
        <v>41</v>
      </c>
      <c r="B19" s="5"/>
      <c r="C19" s="5"/>
      <c r="D19" s="15"/>
    </row>
    <row r="20" spans="1:4">
      <c r="A20" s="5" t="s">
        <v>48</v>
      </c>
      <c r="B20" s="5" t="s">
        <v>11</v>
      </c>
      <c r="C20" s="5"/>
      <c r="D20" s="15">
        <f>100000-1730</f>
        <v>98270</v>
      </c>
    </row>
    <row r="21" spans="1:4">
      <c r="A21" s="5" t="s">
        <v>47</v>
      </c>
      <c r="B21" s="5" t="s">
        <v>12</v>
      </c>
      <c r="C21" s="5"/>
      <c r="D21" s="15">
        <f>10000-D15</f>
        <v>9140</v>
      </c>
    </row>
    <row r="22" spans="1:4">
      <c r="A22" s="5" t="s">
        <v>46</v>
      </c>
      <c r="B22" s="5" t="s">
        <v>13</v>
      </c>
      <c r="C22" s="5"/>
      <c r="D22" s="15">
        <f>20000-D16</f>
        <v>13990</v>
      </c>
    </row>
    <row r="23" spans="1:4">
      <c r="A23" s="4" t="s">
        <v>50</v>
      </c>
      <c r="B23" s="5"/>
      <c r="C23" s="5"/>
      <c r="D23" s="15">
        <f>SUM(D20:D22)</f>
        <v>121400</v>
      </c>
    </row>
    <row r="24" spans="1:4" ht="16" thickBot="1">
      <c r="A24" s="9" t="s">
        <v>51</v>
      </c>
      <c r="B24" s="8"/>
      <c r="C24" s="8"/>
      <c r="D24" s="16">
        <f>D23+D18</f>
        <v>131150</v>
      </c>
    </row>
    <row r="25" spans="1:4">
      <c r="A25" s="4" t="s">
        <v>52</v>
      </c>
      <c r="B25" s="5"/>
      <c r="C25" s="5"/>
      <c r="D25" s="15">
        <f>D11-D24</f>
        <v>54100</v>
      </c>
    </row>
    <row r="29" spans="1:4">
      <c r="A29" s="4"/>
      <c r="B29" s="5"/>
      <c r="C29" s="4" t="s">
        <v>55</v>
      </c>
      <c r="D29" s="13" t="s">
        <v>65</v>
      </c>
    </row>
    <row r="30" spans="1:4">
      <c r="A30" s="2" t="s">
        <v>70</v>
      </c>
      <c r="B30" s="2"/>
      <c r="C30" s="2" t="s">
        <v>4</v>
      </c>
      <c r="D30" s="2" t="s">
        <v>54</v>
      </c>
    </row>
    <row r="31" spans="1:4">
      <c r="A31" s="5" t="s">
        <v>5</v>
      </c>
      <c r="B31" s="5"/>
      <c r="C31" s="5"/>
      <c r="D31" s="15">
        <v>50000</v>
      </c>
    </row>
    <row r="32" spans="1:4">
      <c r="A32" s="5" t="s">
        <v>56</v>
      </c>
      <c r="B32" s="5"/>
      <c r="C32" s="5"/>
      <c r="D32" s="15">
        <f>5000*0.05</f>
        <v>250</v>
      </c>
    </row>
    <row r="33" spans="1:4">
      <c r="A33" s="4" t="s">
        <v>57</v>
      </c>
      <c r="B33" s="5"/>
      <c r="C33" s="5"/>
      <c r="D33" s="15">
        <f>SUM(D31:D32)</f>
        <v>50250</v>
      </c>
    </row>
    <row r="34" spans="1:4">
      <c r="A34" s="5" t="s">
        <v>28</v>
      </c>
      <c r="B34" s="5"/>
      <c r="C34" s="5"/>
      <c r="D34" s="15"/>
    </row>
    <row r="35" spans="1:4">
      <c r="A35" s="5" t="s">
        <v>29</v>
      </c>
      <c r="B35" s="5"/>
      <c r="C35" s="10">
        <v>0.15</v>
      </c>
      <c r="D35" s="15">
        <f>C35*D31</f>
        <v>7500</v>
      </c>
    </row>
    <row r="36" spans="1:4">
      <c r="A36" s="5" t="s">
        <v>30</v>
      </c>
      <c r="B36" s="5"/>
      <c r="C36" s="10">
        <v>0.12</v>
      </c>
      <c r="D36" s="15">
        <f>C36*D31</f>
        <v>6000</v>
      </c>
    </row>
    <row r="37" spans="1:4">
      <c r="A37" s="5" t="s">
        <v>31</v>
      </c>
      <c r="B37" s="5"/>
      <c r="C37" s="5"/>
      <c r="D37" s="15">
        <v>7730</v>
      </c>
    </row>
    <row r="38" spans="1:4">
      <c r="A38" s="5" t="s">
        <v>32</v>
      </c>
      <c r="B38" s="5"/>
      <c r="C38" s="5"/>
      <c r="D38" s="15">
        <v>7410</v>
      </c>
    </row>
    <row r="39" spans="1:4">
      <c r="A39" s="5" t="s">
        <v>33</v>
      </c>
      <c r="B39" s="5"/>
      <c r="C39" s="5"/>
      <c r="D39" s="15">
        <v>1160</v>
      </c>
    </row>
    <row r="40" spans="1:4">
      <c r="A40" s="5" t="s">
        <v>34</v>
      </c>
      <c r="B40" s="5"/>
      <c r="C40" s="5"/>
      <c r="D40" s="15">
        <v>2270</v>
      </c>
    </row>
    <row r="41" spans="1:4">
      <c r="A41" s="5" t="s">
        <v>35</v>
      </c>
      <c r="B41" s="5"/>
      <c r="C41" s="5"/>
      <c r="D41" s="15">
        <v>6000</v>
      </c>
    </row>
    <row r="42" spans="1:4">
      <c r="A42" s="5" t="s">
        <v>36</v>
      </c>
      <c r="B42" s="5"/>
      <c r="C42" s="5"/>
      <c r="D42" s="15">
        <v>1500</v>
      </c>
    </row>
    <row r="43" spans="1:4">
      <c r="A43" s="5" t="s">
        <v>53</v>
      </c>
      <c r="B43" s="5"/>
      <c r="C43" s="5"/>
      <c r="D43" s="15">
        <v>5000</v>
      </c>
    </row>
    <row r="44" spans="1:4">
      <c r="A44" s="5" t="s">
        <v>37</v>
      </c>
      <c r="B44" s="5"/>
      <c r="C44" s="5"/>
      <c r="D44" s="15">
        <v>5430</v>
      </c>
    </row>
    <row r="45" spans="1:4">
      <c r="A45" s="11" t="s">
        <v>38</v>
      </c>
      <c r="B45" s="12"/>
      <c r="C45" s="12"/>
      <c r="D45" s="19">
        <f>SUM(D35:D44)</f>
        <v>50000</v>
      </c>
    </row>
    <row r="46" spans="1:4">
      <c r="A46" s="5" t="s">
        <v>42</v>
      </c>
      <c r="B46" s="5"/>
      <c r="C46" s="5"/>
      <c r="D46" s="15">
        <f>D33-D45</f>
        <v>250</v>
      </c>
    </row>
    <row r="47" spans="1:4">
      <c r="A47" s="5" t="s">
        <v>44</v>
      </c>
      <c r="B47" s="5"/>
      <c r="C47" s="5"/>
      <c r="D47" s="15">
        <v>5000</v>
      </c>
    </row>
    <row r="48" spans="1:4">
      <c r="A48" s="5" t="s">
        <v>45</v>
      </c>
      <c r="B48" s="5"/>
      <c r="C48" s="5"/>
      <c r="D48" s="15">
        <f>D46+D47</f>
        <v>5250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mwiwatbo</dc:creator>
  <cp:lastModifiedBy>mwiwatbo</cp:lastModifiedBy>
  <dcterms:created xsi:type="dcterms:W3CDTF">2014-04-16T13:45:45Z</dcterms:created>
  <dcterms:modified xsi:type="dcterms:W3CDTF">2014-04-18T16:40:32Z</dcterms:modified>
</cp:coreProperties>
</file>