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7"/>
  <workbookPr defaultThemeVersion="166925"/>
  <mc:AlternateContent xmlns:mc="http://schemas.openxmlformats.org/markup-compatibility/2006">
    <mc:Choice Requires="x15">
      <x15ac:absPath xmlns:x15ac="http://schemas.microsoft.com/office/spreadsheetml/2010/11/ac" url="C:\Users\USER\Documents\Excel\"/>
    </mc:Choice>
  </mc:AlternateContent>
  <xr:revisionPtr revIDLastSave="0" documentId="8_{734BA183-0FC6-4AB2-B4C6-D34586F6EE1C}" xr6:coauthVersionLast="36" xr6:coauthVersionMax="36" xr10:uidLastSave="{00000000-0000-0000-0000-000000000000}"/>
  <bookViews>
    <workbookView xWindow="0" yWindow="0" windowWidth="23040" windowHeight="9060" xr2:uid="{342EFDE0-6692-4BBA-AB9C-A02572189AB4}"/>
  </bookViews>
  <sheets>
    <sheet name="Sheet1" sheetId="1" r:id="rId1"/>
    <sheet name="Sheet3" sheetId="3" r:id="rId2"/>
    <sheet name="Sheet5" sheetId="5" r:id="rId3"/>
  </sheets>
  <definedNames>
    <definedName name="_xlnm._FilterDatabase" localSheetId="0" hidden="1">Sheet1!$A$2:$D$40</definedName>
    <definedName name="Slicer_Salesperson">#N/A</definedName>
  </definedNames>
  <calcPr calcId="191029"/>
  <pivotCaches>
    <pivotCache cacheId="6"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6" i="1" l="1"/>
  <c r="M45" i="1"/>
  <c r="M44" i="1"/>
  <c r="L44" i="1"/>
  <c r="L45" i="1"/>
  <c r="L46" i="1"/>
  <c r="K45" i="1"/>
  <c r="K46" i="1"/>
  <c r="K44" i="1"/>
  <c r="J46" i="1"/>
  <c r="J45" i="1"/>
  <c r="J44" i="1"/>
  <c r="I45" i="1"/>
  <c r="I46" i="1"/>
  <c r="I44" i="1"/>
  <c r="H46" i="1"/>
  <c r="H45" i="1"/>
  <c r="H44" i="1"/>
  <c r="D104" i="1"/>
  <c r="D105" i="1"/>
  <c r="D107" i="1"/>
  <c r="D108" i="1"/>
  <c r="D102" i="1"/>
  <c r="D101" i="1"/>
  <c r="D99" i="1"/>
  <c r="D98" i="1"/>
  <c r="C98" i="1"/>
  <c r="C99" i="1"/>
  <c r="C100" i="1"/>
  <c r="C101" i="1"/>
  <c r="C102" i="1"/>
  <c r="C103" i="1"/>
  <c r="C104" i="1"/>
  <c r="C105" i="1"/>
  <c r="C106" i="1"/>
  <c r="C107" i="1"/>
  <c r="C108" i="1"/>
  <c r="C97" i="1"/>
  <c r="D63" i="1"/>
  <c r="E63" i="1" s="1"/>
  <c r="H52" i="1"/>
  <c r="D57" i="1"/>
  <c r="G57" i="1" s="1"/>
  <c r="D56" i="1"/>
  <c r="E56" i="1" s="1"/>
  <c r="D52" i="1"/>
  <c r="E52" i="1" s="1"/>
  <c r="D53" i="1"/>
  <c r="E53" i="1"/>
  <c r="G53" i="1"/>
  <c r="F53" i="1" s="1"/>
  <c r="D54" i="1"/>
  <c r="E54" i="1" s="1"/>
  <c r="D55" i="1"/>
  <c r="E55" i="1"/>
  <c r="G55" i="1"/>
  <c r="F55" i="1" s="1"/>
  <c r="D58" i="1"/>
  <c r="E58" i="1" s="1"/>
  <c r="D59" i="1"/>
  <c r="E59" i="1"/>
  <c r="G59" i="1"/>
  <c r="F59" i="1" s="1"/>
  <c r="D60" i="1"/>
  <c r="E60" i="1" s="1"/>
  <c r="D61" i="1"/>
  <c r="E61" i="1"/>
  <c r="G61" i="1"/>
  <c r="F61" i="1" s="1"/>
  <c r="D62" i="1"/>
  <c r="E62" i="1" s="1"/>
  <c r="D64" i="1"/>
  <c r="E64" i="1" s="1"/>
  <c r="D65" i="1"/>
  <c r="E65" i="1"/>
  <c r="G65" i="1"/>
  <c r="F65" i="1" s="1"/>
  <c r="D66" i="1"/>
  <c r="E66" i="1" s="1"/>
  <c r="D67" i="1"/>
  <c r="E67" i="1"/>
  <c r="G67" i="1"/>
  <c r="F67" i="1" s="1"/>
  <c r="D68" i="1"/>
  <c r="E68" i="1" s="1"/>
  <c r="D69" i="1"/>
  <c r="E69" i="1"/>
  <c r="G69" i="1"/>
  <c r="F69" i="1" s="1"/>
  <c r="D70" i="1"/>
  <c r="E70" i="1" s="1"/>
  <c r="D71" i="1"/>
  <c r="E71" i="1"/>
  <c r="G71" i="1"/>
  <c r="F71" i="1" s="1"/>
  <c r="D72" i="1"/>
  <c r="E72" i="1" s="1"/>
  <c r="D73" i="1"/>
  <c r="E73" i="1"/>
  <c r="G73" i="1"/>
  <c r="F73" i="1" s="1"/>
  <c r="D74" i="1"/>
  <c r="E74" i="1" s="1"/>
  <c r="D75" i="1"/>
  <c r="E75" i="1"/>
  <c r="G75" i="1"/>
  <c r="F75" i="1" s="1"/>
  <c r="D76" i="1"/>
  <c r="E76" i="1" s="1"/>
  <c r="D77" i="1"/>
  <c r="E77" i="1"/>
  <c r="G77" i="1"/>
  <c r="F77" i="1" s="1"/>
  <c r="D78" i="1"/>
  <c r="E78" i="1" s="1"/>
  <c r="D79" i="1"/>
  <c r="E79" i="1"/>
  <c r="G79" i="1"/>
  <c r="F79" i="1" s="1"/>
  <c r="D80" i="1"/>
  <c r="E80" i="1" s="1"/>
  <c r="D81" i="1"/>
  <c r="E81" i="1"/>
  <c r="G81" i="1"/>
  <c r="F81" i="1" s="1"/>
  <c r="D82" i="1"/>
  <c r="E82" i="1" s="1"/>
  <c r="D83" i="1"/>
  <c r="E83" i="1"/>
  <c r="G83" i="1"/>
  <c r="F83" i="1" s="1"/>
  <c r="D84" i="1"/>
  <c r="E84" i="1" s="1"/>
  <c r="D85" i="1"/>
  <c r="E85" i="1"/>
  <c r="G85" i="1"/>
  <c r="F85" i="1" s="1"/>
  <c r="D86" i="1"/>
  <c r="E86" i="1" s="1"/>
  <c r="D87" i="1"/>
  <c r="E87" i="1"/>
  <c r="G87" i="1"/>
  <c r="F87" i="1" s="1"/>
  <c r="G46" i="1"/>
  <c r="G45" i="1"/>
  <c r="G44" i="1"/>
  <c r="F46" i="1"/>
  <c r="F45" i="1"/>
  <c r="F44" i="1"/>
  <c r="E45" i="1"/>
  <c r="E46" i="1"/>
  <c r="E44" i="1"/>
  <c r="D46" i="1"/>
  <c r="D45" i="1"/>
  <c r="D44" i="1"/>
  <c r="C44" i="1"/>
  <c r="C45" i="1"/>
  <c r="C46" i="1"/>
  <c r="B45" i="1"/>
  <c r="B46" i="1"/>
  <c r="B44" i="1"/>
  <c r="G63" i="1" l="1"/>
  <c r="F63" i="1" s="1"/>
  <c r="J53" i="1" s="1"/>
  <c r="I68" i="1"/>
  <c r="I58" i="1"/>
  <c r="J78" i="1"/>
  <c r="J62" i="1"/>
  <c r="I57" i="1"/>
  <c r="J69" i="1"/>
  <c r="I52" i="1"/>
  <c r="I80" i="1"/>
  <c r="I72" i="1"/>
  <c r="I64" i="1"/>
  <c r="I56" i="1"/>
  <c r="J84" i="1"/>
  <c r="J76" i="1"/>
  <c r="J68" i="1"/>
  <c r="J60" i="1"/>
  <c r="I76" i="1"/>
  <c r="I83" i="1"/>
  <c r="J87" i="1"/>
  <c r="I66" i="1"/>
  <c r="J86" i="1"/>
  <c r="J70" i="1"/>
  <c r="I81" i="1"/>
  <c r="I65" i="1"/>
  <c r="J77" i="1"/>
  <c r="I87" i="1"/>
  <c r="I79" i="1"/>
  <c r="I71" i="1"/>
  <c r="I63" i="1"/>
  <c r="I55" i="1"/>
  <c r="J83" i="1"/>
  <c r="J75" i="1"/>
  <c r="J67" i="1"/>
  <c r="J59" i="1"/>
  <c r="I78" i="1"/>
  <c r="I70" i="1"/>
  <c r="I62" i="1"/>
  <c r="I54" i="1"/>
  <c r="J82" i="1"/>
  <c r="J74" i="1"/>
  <c r="J66" i="1"/>
  <c r="J58" i="1"/>
  <c r="I85" i="1"/>
  <c r="I77" i="1"/>
  <c r="I69" i="1"/>
  <c r="I61" i="1"/>
  <c r="I53" i="1"/>
  <c r="J81" i="1"/>
  <c r="J73" i="1"/>
  <c r="J65" i="1"/>
  <c r="J57" i="1"/>
  <c r="I60" i="1"/>
  <c r="J52" i="1"/>
  <c r="J80" i="1"/>
  <c r="J72" i="1"/>
  <c r="J64" i="1"/>
  <c r="J56" i="1"/>
  <c r="I67" i="1"/>
  <c r="J79" i="1"/>
  <c r="J71" i="1"/>
  <c r="J63" i="1"/>
  <c r="J55" i="1"/>
  <c r="I86" i="1"/>
  <c r="I82" i="1"/>
  <c r="J54" i="1"/>
  <c r="I84" i="1"/>
  <c r="I75" i="1"/>
  <c r="I74" i="1"/>
  <c r="I73" i="1"/>
  <c r="J85" i="1"/>
  <c r="J61" i="1"/>
  <c r="F57" i="1"/>
  <c r="D93" i="1"/>
  <c r="E57" i="1"/>
  <c r="F78" i="1"/>
  <c r="F84" i="1"/>
  <c r="F60" i="1"/>
  <c r="G82" i="1"/>
  <c r="F82" i="1" s="1"/>
  <c r="G78" i="1"/>
  <c r="G72" i="1"/>
  <c r="F72" i="1" s="1"/>
  <c r="G66" i="1"/>
  <c r="F66" i="1" s="1"/>
  <c r="G64" i="1"/>
  <c r="F64" i="1" s="1"/>
  <c r="G60" i="1"/>
  <c r="G56" i="1"/>
  <c r="F56" i="1" s="1"/>
  <c r="G52" i="1"/>
  <c r="F52" i="1" s="1"/>
  <c r="C92" i="1" s="1"/>
  <c r="G86" i="1"/>
  <c r="F86" i="1" s="1"/>
  <c r="G80" i="1"/>
  <c r="F80" i="1" s="1"/>
  <c r="G76" i="1"/>
  <c r="F76" i="1" s="1"/>
  <c r="G70" i="1"/>
  <c r="F70" i="1" s="1"/>
  <c r="G68" i="1"/>
  <c r="F68" i="1" s="1"/>
  <c r="G62" i="1"/>
  <c r="F62" i="1" s="1"/>
  <c r="G54" i="1"/>
  <c r="R25" i="1" s="1"/>
  <c r="G84" i="1"/>
  <c r="G74" i="1"/>
  <c r="F74" i="1" s="1"/>
  <c r="G58" i="1"/>
  <c r="F58" i="1" s="1"/>
  <c r="N44" i="1"/>
  <c r="N45" i="1"/>
  <c r="N46" i="1"/>
  <c r="R27" i="1"/>
  <c r="Q25" i="1"/>
  <c r="Q26" i="1"/>
  <c r="Q27" i="1"/>
  <c r="P26" i="1"/>
  <c r="P27" i="1"/>
  <c r="P25" i="1"/>
  <c r="I59" i="1" l="1"/>
  <c r="R26" i="1"/>
  <c r="F54" i="1"/>
</calcChain>
</file>

<file path=xl/sharedStrings.xml><?xml version="1.0" encoding="utf-8"?>
<sst xmlns="http://schemas.openxmlformats.org/spreadsheetml/2006/main" count="362" uniqueCount="46">
  <si>
    <t>Month</t>
  </si>
  <si>
    <t>Model</t>
  </si>
  <si>
    <t>Quantity</t>
  </si>
  <si>
    <t>Salesperson</t>
  </si>
  <si>
    <t>% commission for salesperson (depending on the car model and quantity of cars that have been sold)</t>
  </si>
  <si>
    <t>Jan</t>
  </si>
  <si>
    <t>Series 3</t>
  </si>
  <si>
    <t>Sakchai</t>
  </si>
  <si>
    <t>Series 5</t>
  </si>
  <si>
    <t>Series 7</t>
  </si>
  <si>
    <t>Somsri</t>
  </si>
  <si>
    <t>1-5</t>
  </si>
  <si>
    <t>6-10</t>
  </si>
  <si>
    <t>11 up</t>
  </si>
  <si>
    <t>Araya</t>
  </si>
  <si>
    <t>Salary</t>
  </si>
  <si>
    <t>Jade</t>
  </si>
  <si>
    <t>Feb</t>
  </si>
  <si>
    <t>Price per unit</t>
  </si>
  <si>
    <t>Mar</t>
  </si>
  <si>
    <t>Total Qty</t>
  </si>
  <si>
    <t>Total Sales</t>
  </si>
  <si>
    <t>%commission</t>
  </si>
  <si>
    <t>Total commission</t>
  </si>
  <si>
    <t>Create a chart to show sales trend of each model</t>
  </si>
  <si>
    <t xml:space="preserve">total commission earned </t>
  </si>
  <si>
    <t>Total cars that have been sold</t>
  </si>
  <si>
    <t>&lt;--Calculate total cars that have been sold for selected model and month</t>
  </si>
  <si>
    <t>** Conditional formatting to highlight the whole row where 0% commission is earned **</t>
  </si>
  <si>
    <t>Total comissions (for each model)</t>
  </si>
  <si>
    <t>Selling transactions</t>
  </si>
  <si>
    <t>&lt;-- Create a list in cell A89 and B89</t>
  </si>
  <si>
    <t>&lt;-- Calculate total commission according to selected month and model</t>
  </si>
  <si>
    <t>** Conditional formatting to highlight the whole row that contains highest total commission earned</t>
  </si>
  <si>
    <t>A table showing sales performance of each salesperson in each month along with ranking number</t>
  </si>
  <si>
    <t>A table showing sales amount of each series in each month - able to toggle the view by sales person</t>
  </si>
  <si>
    <t>Budget</t>
  </si>
  <si>
    <t>Car Rental</t>
  </si>
  <si>
    <t>Staff</t>
  </si>
  <si>
    <t>Equipment</t>
  </si>
  <si>
    <t>Misc</t>
  </si>
  <si>
    <t>Row Labels</t>
  </si>
  <si>
    <t>Grand Total</t>
  </si>
  <si>
    <t>Sum of Total Sales</t>
  </si>
  <si>
    <t>Sum of Total Sales2</t>
  </si>
  <si>
    <t>&lt;--Validate and show warning when total budget is over the limite shown in cell G101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</si>
</sst>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_-;\-* #,##0_-;_-* &quot;-&quot;??_-;_-@_-"/>
    <numFmt numFmtId="166" formatCode="_-* #,##0.0_-;\-* #,##0.0_-;_-*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10">
    <fill>
      <patternFill patternType="none"/>
    </fill>
    <fill>
      <patternFill patternType="gray125"/>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0" fontId="0" fillId="0" borderId="1" xfId="0" applyBorder="1"/>
    <xf numFmtId="0" fontId="0" fillId="0" borderId="1" xfId="0" quotePrefix="1" applyNumberFormat="1" applyBorder="1"/>
    <xf numFmtId="9" fontId="0" fillId="0" borderId="1" xfId="0" applyNumberFormat="1" applyBorder="1"/>
    <xf numFmtId="164" fontId="0" fillId="0" borderId="1" xfId="0" applyNumberFormat="1" applyBorder="1"/>
    <xf numFmtId="16" fontId="0" fillId="0" borderId="1" xfId="0" quotePrefix="1" applyNumberFormat="1" applyBorder="1"/>
    <xf numFmtId="0" fontId="0" fillId="0" borderId="1" xfId="0" quotePrefix="1" applyBorder="1"/>
    <xf numFmtId="165" fontId="0" fillId="0" borderId="1" xfId="1" applyNumberFormat="1" applyFont="1" applyBorder="1"/>
    <xf numFmtId="0" fontId="0" fillId="0" borderId="0" xfId="0" applyAlignment="1">
      <alignment horizontal="center"/>
    </xf>
    <xf numFmtId="0" fontId="0" fillId="5" borderId="1" xfId="0" applyFill="1" applyBorder="1"/>
    <xf numFmtId="0" fontId="0" fillId="6" borderId="1" xfId="0" applyFill="1" applyBorder="1"/>
    <xf numFmtId="0" fontId="0" fillId="7" borderId="1" xfId="0" applyFill="1" applyBorder="1"/>
    <xf numFmtId="0" fontId="0" fillId="0" borderId="1" xfId="0" applyFill="1" applyBorder="1"/>
    <xf numFmtId="165" fontId="0" fillId="0" borderId="1" xfId="1" applyNumberFormat="1" applyFont="1" applyFill="1" applyBorder="1"/>
    <xf numFmtId="0" fontId="0" fillId="0" borderId="1" xfId="0" applyBorder="1" applyAlignment="1"/>
    <xf numFmtId="0" fontId="0" fillId="0" borderId="3" xfId="0" applyBorder="1"/>
    <xf numFmtId="0" fontId="2" fillId="0" borderId="0" xfId="0" applyFont="1"/>
    <xf numFmtId="0" fontId="0" fillId="9" borderId="1" xfId="0" applyFill="1" applyBorder="1"/>
    <xf numFmtId="0" fontId="0" fillId="0" borderId="3" xfId="0" applyBorder="1" applyAlignment="1"/>
    <xf numFmtId="9" fontId="0" fillId="0" borderId="1" xfId="2" applyFont="1" applyBorder="1" applyAlignment="1"/>
    <xf numFmtId="0" fontId="0" fillId="0" borderId="5" xfId="0" applyBorder="1" applyAlignment="1"/>
    <xf numFmtId="0" fontId="0" fillId="0" borderId="4" xfId="0" applyBorder="1" applyAlignment="1"/>
    <xf numFmtId="0" fontId="2" fillId="0" borderId="2" xfId="0" applyFont="1" applyFill="1" applyBorder="1"/>
    <xf numFmtId="164" fontId="0" fillId="0" borderId="1" xfId="2" applyNumberFormat="1" applyFont="1" applyFill="1" applyBorder="1"/>
    <xf numFmtId="166" fontId="0" fillId="0" borderId="1" xfId="0" applyNumberFormat="1" applyBorder="1"/>
    <xf numFmtId="164" fontId="0" fillId="0" borderId="1" xfId="2" applyNumberFormat="1" applyFont="1" applyBorder="1"/>
    <xf numFmtId="0" fontId="0" fillId="8" borderId="0" xfId="0" applyFill="1" applyAlignment="1">
      <alignment horizontal="center"/>
    </xf>
    <xf numFmtId="0" fontId="0" fillId="2"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3" borderId="0" xfId="0" applyFill="1"/>
    <xf numFmtId="0" fontId="0" fillId="7" borderId="0" xfId="0" applyFill="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5" borderId="0" xfId="0" applyFill="1"/>
  </cellXfs>
  <cellStyles count="3">
    <cellStyle name="Comma" xfId="1" builtinId="3"/>
    <cellStyle name="Normal" xfId="0" builtinId="0"/>
    <cellStyle name="Percent" xfId="2" builtinId="5"/>
  </cellStyles>
  <dxfs count="2">
    <dxf>
      <font>
        <b/>
        <i val="0"/>
      </font>
      <fill>
        <patternFill>
          <bgColor theme="7" tint="0.39994506668294322"/>
        </patternFill>
      </fill>
    </dxf>
    <dxf>
      <font>
        <color theme="0"/>
      </font>
      <fill>
        <patternFill>
          <bgColor theme="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xdr:from>
      <xdr:col>5</xdr:col>
      <xdr:colOff>1377010</xdr:colOff>
      <xdr:row>64</xdr:row>
      <xdr:rowOff>84860</xdr:rowOff>
    </xdr:from>
    <xdr:to>
      <xdr:col>5</xdr:col>
      <xdr:colOff>1407970</xdr:colOff>
      <xdr:row>64</xdr:row>
      <xdr:rowOff>106100</xdr:rowOff>
    </xdr:to>
    <mc:AlternateContent xmlns:mc="http://schemas.openxmlformats.org/markup-compatibility/2006">
      <mc:Choice xmlns:xdr14="http://schemas.microsoft.com/office/excel/2010/spreadsheetDrawing" Requires="xdr14">
        <xdr:contentPart xmlns:r="http://schemas.openxmlformats.org/officeDocument/2006/relationships" r:id="rId1">
          <xdr14:nvContentPartPr>
            <xdr14:cNvPr id="15" name="Ink 14">
              <a:extLst>
                <a:ext uri="{FF2B5EF4-FFF2-40B4-BE49-F238E27FC236}">
                  <a16:creationId xmlns:a16="http://schemas.microsoft.com/office/drawing/2014/main" id="{3A30E5E0-C1A6-41DE-BE71-318C6CEA1549}"/>
                </a:ext>
              </a:extLst>
            </xdr14:cNvPr>
            <xdr14:cNvContentPartPr/>
          </xdr14:nvContentPartPr>
          <xdr14:nvPr macro=""/>
          <xdr14:xfrm>
            <a:off x="5650560" y="9292360"/>
            <a:ext cx="30960" cy="21240"/>
          </xdr14:xfrm>
        </xdr:contentPart>
      </mc:Choice>
      <mc:Fallback>
        <xdr:pic>
          <xdr:nvPicPr>
            <xdr:cNvPr id="15" name="Ink 14">
              <a:extLst>
                <a:ext uri="{FF2B5EF4-FFF2-40B4-BE49-F238E27FC236}">
                  <a16:creationId xmlns:a16="http://schemas.microsoft.com/office/drawing/2014/main" id="{3A30E5E0-C1A6-41DE-BE71-318C6CEA1549}"/>
                </a:ext>
              </a:extLst>
            </xdr:cNvPr>
            <xdr:cNvPicPr/>
          </xdr:nvPicPr>
          <xdr:blipFill>
            <a:blip xmlns:r="http://schemas.openxmlformats.org/officeDocument/2006/relationships" r:embed="rId2"/>
            <a:stretch>
              <a:fillRect/>
            </a:stretch>
          </xdr:blipFill>
          <xdr:spPr>
            <a:xfrm>
              <a:off x="5641560" y="9283720"/>
              <a:ext cx="48600" cy="3888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101600</xdr:colOff>
      <xdr:row>2</xdr:row>
      <xdr:rowOff>31750</xdr:rowOff>
    </xdr:from>
    <xdr:to>
      <xdr:col>6</xdr:col>
      <xdr:colOff>101600</xdr:colOff>
      <xdr:row>15</xdr:row>
      <xdr:rowOff>161925</xdr:rowOff>
    </xdr:to>
    <mc:AlternateContent xmlns:mc="http://schemas.openxmlformats.org/markup-compatibility/2006">
      <mc:Choice xmlns:a14="http://schemas.microsoft.com/office/drawing/2010/main" Requires="a14">
        <xdr:graphicFrame macro="">
          <xdr:nvGraphicFramePr>
            <xdr:cNvPr id="2" name="Salesperson">
              <a:extLst>
                <a:ext uri="{FF2B5EF4-FFF2-40B4-BE49-F238E27FC236}">
                  <a16:creationId xmlns:a16="http://schemas.microsoft.com/office/drawing/2014/main" id="{4778F68A-9F48-464A-BB75-F85F72239E8B}"/>
                </a:ext>
              </a:extLst>
            </xdr:cNvPr>
            <xdr:cNvGraphicFramePr/>
          </xdr:nvGraphicFramePr>
          <xdr:xfrm>
            <a:off x="0" y="0"/>
            <a:ext cx="0" cy="0"/>
          </xdr:xfrm>
          <a:graphic>
            <a:graphicData uri="http://schemas.microsoft.com/office/drawing/2010/slicer">
              <sle:slicer xmlns:sle="http://schemas.microsoft.com/office/drawing/2010/slicer" name="Salesperson"/>
            </a:graphicData>
          </a:graphic>
        </xdr:graphicFrame>
      </mc:Choice>
      <mc:Fallback>
        <xdr:sp macro="" textlink="">
          <xdr:nvSpPr>
            <xdr:cNvPr id="0" name=""/>
            <xdr:cNvSpPr>
              <a:spLocks noTextEdit="1"/>
            </xdr:cNvSpPr>
          </xdr:nvSpPr>
          <xdr:spPr>
            <a:xfrm>
              <a:off x="2698750" y="400050"/>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4-17T08:24:48.462"/>
    </inkml:context>
    <inkml:brush xml:id="br0">
      <inkml:brushProperty name="width" value="0.05" units="cm"/>
      <inkml:brushProperty name="height" value="0.05" units="cm"/>
    </inkml:brush>
  </inkml:definitions>
  <inkml:trace contextRef="#ctx0" brushRef="#br0">85 13 7866,'0'0'336,"0"0"24,0 0 456,0 0-568,0 0-16,0 0 64,0 0-120,-80-12 112,77 12-288,1 0-24,2 0-184,0 0-432,0 0-744,0 12 96,5 10-481,4 2-679</inkml:trace>
</inkm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38.689232986108" createdVersion="6" refreshedVersion="6" minRefreshableVersion="3" recordCount="36" xr:uid="{AD3C8AD3-D697-4B35-838C-1580DC062188}">
  <cacheSource type="worksheet">
    <worksheetSource ref="A51:G87" sheet="Sheet1"/>
  </cacheSource>
  <cacheFields count="7">
    <cacheField name="Salesperson" numFmtId="0">
      <sharedItems count="4">
        <s v="Sakchai"/>
        <s v="Somsri"/>
        <s v="Jade"/>
        <s v="Araya"/>
      </sharedItems>
    </cacheField>
    <cacheField name="Month" numFmtId="0">
      <sharedItems count="3">
        <s v="Jan"/>
        <s v="Feb"/>
        <s v="Mar"/>
      </sharedItems>
    </cacheField>
    <cacheField name="Model" numFmtId="0">
      <sharedItems count="3">
        <s v="Series 3"/>
        <s v="Series 5"/>
        <s v="Series 7"/>
      </sharedItems>
    </cacheField>
    <cacheField name="Total Qty" numFmtId="0">
      <sharedItems containsSemiMixedTypes="0" containsString="0" containsNumber="1" containsInteger="1" minValue="0" maxValue="5"/>
    </cacheField>
    <cacheField name="%commission" numFmtId="164">
      <sharedItems containsSemiMixedTypes="0" containsString="0" containsNumber="1" minValue="0" maxValue="0.02"/>
    </cacheField>
    <cacheField name="total commission earned " numFmtId="0">
      <sharedItems containsSemiMixedTypes="0" containsString="0" containsNumber="1" containsInteger="1" minValue="0" maxValue="217500"/>
    </cacheField>
    <cacheField name="Total Sales" numFmtId="0">
      <sharedItems containsSemiMixedTypes="0" containsString="0" containsNumber="1" containsInteger="1" minValue="0" maxValue="14500000"/>
    </cacheField>
  </cacheFields>
  <extLst>
    <ext xmlns:x14="http://schemas.microsoft.com/office/spreadsheetml/2009/9/main" uri="{725AE2AE-9491-48be-B2B4-4EB974FC3084}">
      <x14:pivotCacheDefinition pivotCacheId="975427888"/>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
  <r>
    <x v="0"/>
    <x v="0"/>
    <x v="0"/>
    <n v="1"/>
    <n v="0.01"/>
    <n v="23000"/>
    <n v="2300000"/>
  </r>
  <r>
    <x v="0"/>
    <x v="0"/>
    <x v="1"/>
    <n v="0"/>
    <n v="0"/>
    <n v="0"/>
    <n v="0"/>
  </r>
  <r>
    <x v="0"/>
    <x v="0"/>
    <x v="2"/>
    <n v="1"/>
    <n v="0.02"/>
    <n v="64000"/>
    <n v="3200000"/>
  </r>
  <r>
    <x v="0"/>
    <x v="1"/>
    <x v="0"/>
    <n v="1"/>
    <n v="0.01"/>
    <n v="23000"/>
    <n v="2300000"/>
  </r>
  <r>
    <x v="0"/>
    <x v="1"/>
    <x v="1"/>
    <n v="1"/>
    <n v="1.4999999999999999E-2"/>
    <n v="43500"/>
    <n v="2900000"/>
  </r>
  <r>
    <x v="0"/>
    <x v="1"/>
    <x v="2"/>
    <n v="3"/>
    <n v="0.02"/>
    <n v="192000"/>
    <n v="9600000"/>
  </r>
  <r>
    <x v="0"/>
    <x v="2"/>
    <x v="0"/>
    <n v="1"/>
    <n v="0.01"/>
    <n v="23000"/>
    <n v="2300000"/>
  </r>
  <r>
    <x v="0"/>
    <x v="2"/>
    <x v="1"/>
    <n v="1"/>
    <n v="1.4999999999999999E-2"/>
    <n v="43500"/>
    <n v="2900000"/>
  </r>
  <r>
    <x v="0"/>
    <x v="2"/>
    <x v="2"/>
    <n v="2"/>
    <n v="0.02"/>
    <n v="128000"/>
    <n v="6400000"/>
  </r>
  <r>
    <x v="1"/>
    <x v="0"/>
    <x v="0"/>
    <n v="1"/>
    <n v="0.01"/>
    <n v="23000"/>
    <n v="2300000"/>
  </r>
  <r>
    <x v="1"/>
    <x v="0"/>
    <x v="1"/>
    <n v="3"/>
    <n v="1.4999999999999999E-2"/>
    <n v="130500"/>
    <n v="8700000"/>
  </r>
  <r>
    <x v="1"/>
    <x v="0"/>
    <x v="2"/>
    <n v="0"/>
    <n v="0"/>
    <n v="0"/>
    <n v="0"/>
  </r>
  <r>
    <x v="1"/>
    <x v="1"/>
    <x v="0"/>
    <n v="4"/>
    <n v="0.01"/>
    <n v="92000"/>
    <n v="9200000"/>
  </r>
  <r>
    <x v="1"/>
    <x v="1"/>
    <x v="1"/>
    <n v="1"/>
    <n v="1.4999999999999999E-2"/>
    <n v="43500"/>
    <n v="2900000"/>
  </r>
  <r>
    <x v="1"/>
    <x v="1"/>
    <x v="2"/>
    <n v="0"/>
    <n v="0"/>
    <n v="0"/>
    <n v="0"/>
  </r>
  <r>
    <x v="1"/>
    <x v="2"/>
    <x v="0"/>
    <n v="1"/>
    <n v="0.01"/>
    <n v="23000"/>
    <n v="2300000"/>
  </r>
  <r>
    <x v="1"/>
    <x v="2"/>
    <x v="1"/>
    <n v="5"/>
    <n v="1.4999999999999999E-2"/>
    <n v="217500"/>
    <n v="14500000"/>
  </r>
  <r>
    <x v="1"/>
    <x v="2"/>
    <x v="2"/>
    <n v="1"/>
    <n v="0.02"/>
    <n v="64000"/>
    <n v="3200000"/>
  </r>
  <r>
    <x v="2"/>
    <x v="0"/>
    <x v="0"/>
    <n v="1"/>
    <n v="0.01"/>
    <n v="23000"/>
    <n v="2300000"/>
  </r>
  <r>
    <x v="2"/>
    <x v="0"/>
    <x v="1"/>
    <n v="0"/>
    <n v="0"/>
    <n v="0"/>
    <n v="0"/>
  </r>
  <r>
    <x v="2"/>
    <x v="0"/>
    <x v="2"/>
    <n v="0"/>
    <n v="0"/>
    <n v="0"/>
    <n v="0"/>
  </r>
  <r>
    <x v="2"/>
    <x v="1"/>
    <x v="0"/>
    <n v="0"/>
    <n v="0"/>
    <n v="0"/>
    <n v="0"/>
  </r>
  <r>
    <x v="2"/>
    <x v="1"/>
    <x v="1"/>
    <n v="3"/>
    <n v="1.4999999999999999E-2"/>
    <n v="130500"/>
    <n v="8700000"/>
  </r>
  <r>
    <x v="2"/>
    <x v="1"/>
    <x v="2"/>
    <n v="2"/>
    <n v="0.02"/>
    <n v="128000"/>
    <n v="6400000"/>
  </r>
  <r>
    <x v="2"/>
    <x v="2"/>
    <x v="0"/>
    <n v="1"/>
    <n v="0.01"/>
    <n v="23000"/>
    <n v="2300000"/>
  </r>
  <r>
    <x v="2"/>
    <x v="2"/>
    <x v="1"/>
    <n v="4"/>
    <n v="1.4999999999999999E-2"/>
    <n v="174000"/>
    <n v="11600000"/>
  </r>
  <r>
    <x v="2"/>
    <x v="2"/>
    <x v="2"/>
    <n v="0"/>
    <n v="0"/>
    <n v="0"/>
    <n v="0"/>
  </r>
  <r>
    <x v="3"/>
    <x v="0"/>
    <x v="0"/>
    <n v="2"/>
    <n v="0.01"/>
    <n v="46000"/>
    <n v="4600000"/>
  </r>
  <r>
    <x v="3"/>
    <x v="0"/>
    <x v="1"/>
    <n v="1"/>
    <n v="1.4999999999999999E-2"/>
    <n v="43500"/>
    <n v="2900000"/>
  </r>
  <r>
    <x v="3"/>
    <x v="0"/>
    <x v="2"/>
    <n v="0"/>
    <n v="0"/>
    <n v="0"/>
    <n v="0"/>
  </r>
  <r>
    <x v="3"/>
    <x v="1"/>
    <x v="0"/>
    <n v="1"/>
    <n v="0.01"/>
    <n v="23000"/>
    <n v="2300000"/>
  </r>
  <r>
    <x v="3"/>
    <x v="1"/>
    <x v="1"/>
    <n v="1"/>
    <n v="1.4999999999999999E-2"/>
    <n v="43500"/>
    <n v="2900000"/>
  </r>
  <r>
    <x v="3"/>
    <x v="1"/>
    <x v="2"/>
    <n v="1"/>
    <n v="0.02"/>
    <n v="64000"/>
    <n v="3200000"/>
  </r>
  <r>
    <x v="3"/>
    <x v="2"/>
    <x v="0"/>
    <n v="4"/>
    <n v="0.01"/>
    <n v="92000"/>
    <n v="9200000"/>
  </r>
  <r>
    <x v="3"/>
    <x v="2"/>
    <x v="1"/>
    <n v="1"/>
    <n v="1.4999999999999999E-2"/>
    <n v="43500"/>
    <n v="2900000"/>
  </r>
  <r>
    <x v="3"/>
    <x v="2"/>
    <x v="2"/>
    <n v="1"/>
    <n v="0.02"/>
    <n v="64000"/>
    <n v="32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B9CC941-F421-4DB5-A137-8E1C15A9F6F2}" name="PivotTable1" cacheId="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C19" firstHeaderRow="0" firstDataRow="1" firstDataCol="1"/>
  <pivotFields count="7">
    <pivotField axis="axisRow" showAll="0">
      <items count="5">
        <item x="3"/>
        <item x="2"/>
        <item x="0"/>
        <item x="1"/>
        <item t="default"/>
      </items>
    </pivotField>
    <pivotField axis="axisRow" showAll="0">
      <items count="4">
        <item x="0"/>
        <item x="1"/>
        <item x="2"/>
        <item t="default"/>
      </items>
    </pivotField>
    <pivotField showAll="0"/>
    <pivotField showAll="0"/>
    <pivotField numFmtId="164" showAll="0"/>
    <pivotField showAll="0"/>
    <pivotField dataField="1" showAll="0"/>
  </pivotFields>
  <rowFields count="2">
    <field x="1"/>
    <field x="0"/>
  </rowFields>
  <rowItems count="16">
    <i>
      <x/>
    </i>
    <i r="1">
      <x/>
    </i>
    <i r="1">
      <x v="1"/>
    </i>
    <i r="1">
      <x v="2"/>
    </i>
    <i r="1">
      <x v="3"/>
    </i>
    <i>
      <x v="1"/>
    </i>
    <i r="1">
      <x/>
    </i>
    <i r="1">
      <x v="1"/>
    </i>
    <i r="1">
      <x v="2"/>
    </i>
    <i r="1">
      <x v="3"/>
    </i>
    <i>
      <x v="2"/>
    </i>
    <i r="1">
      <x/>
    </i>
    <i r="1">
      <x v="1"/>
    </i>
    <i r="1">
      <x v="2"/>
    </i>
    <i r="1">
      <x v="3"/>
    </i>
    <i t="grand">
      <x/>
    </i>
  </rowItems>
  <colFields count="1">
    <field x="-2"/>
  </colFields>
  <colItems count="2">
    <i>
      <x/>
    </i>
    <i i="1">
      <x v="1"/>
    </i>
  </colItems>
  <dataFields count="2">
    <dataField name="Sum of Total Sales" fld="6" baseField="0" baseItem="0"/>
    <dataField name="Sum of Total Sales2" fld="6" baseField="0" baseItem="0">
      <extLst>
        <ext xmlns:x14="http://schemas.microsoft.com/office/spreadsheetml/2009/9/main" uri="{E15A36E0-9728-4e99-A89B-3F7291B0FE68}">
          <x14:dataField pivotShowAs="rankDescending"/>
        </ext>
      </extLst>
    </dataField>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137E88F-8639-468F-8119-8CF307BA4F6F}" name="PivotTable2" cacheId="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16" firstHeaderRow="1" firstDataRow="1" firstDataCol="1"/>
  <pivotFields count="7">
    <pivotField showAll="0">
      <items count="5">
        <item x="3"/>
        <item x="2"/>
        <item x="0"/>
        <item x="1"/>
        <item t="default"/>
      </items>
    </pivotField>
    <pivotField axis="axisRow" showAll="0">
      <items count="4">
        <item x="0"/>
        <item x="1"/>
        <item x="2"/>
        <item t="default"/>
      </items>
    </pivotField>
    <pivotField axis="axisRow" showAll="0">
      <items count="4">
        <item x="0"/>
        <item x="1"/>
        <item x="2"/>
        <item t="default"/>
      </items>
    </pivotField>
    <pivotField showAll="0"/>
    <pivotField numFmtId="164" showAll="0"/>
    <pivotField showAll="0"/>
    <pivotField dataField="1" showAll="0"/>
  </pivotFields>
  <rowFields count="2">
    <field x="2"/>
    <field x="1"/>
  </rowFields>
  <rowItems count="13">
    <i>
      <x/>
    </i>
    <i r="1">
      <x/>
    </i>
    <i r="1">
      <x v="1"/>
    </i>
    <i r="1">
      <x v="2"/>
    </i>
    <i>
      <x v="1"/>
    </i>
    <i r="1">
      <x/>
    </i>
    <i r="1">
      <x v="1"/>
    </i>
    <i r="1">
      <x v="2"/>
    </i>
    <i>
      <x v="2"/>
    </i>
    <i r="1">
      <x/>
    </i>
    <i r="1">
      <x v="1"/>
    </i>
    <i r="1">
      <x v="2"/>
    </i>
    <i t="grand">
      <x/>
    </i>
  </rowItems>
  <colItems count="1">
    <i/>
  </colItems>
  <dataFields count="1">
    <dataField name="Sum of Total Sales" fld="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alesperson" xr10:uid="{21E4AD33-8F4D-4AAD-BA9A-CAEBE10CCDAB}" sourceName="Salesperson">
  <pivotTables>
    <pivotTable tabId="5" name="PivotTable2"/>
  </pivotTables>
  <data>
    <tabular pivotCacheId="975427888">
      <items count="4">
        <i x="3" s="1"/>
        <i x="2" s="1"/>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alesperson" xr10:uid="{18F099DD-09CA-4EB1-B010-BD6FB2CCFE70}" cache="Slicer_Salesperson" caption="Salesperson"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36B18-3A41-49EC-9D9E-C2B72A73E118}">
  <dimension ref="A1:V108"/>
  <sheetViews>
    <sheetView tabSelected="1" topLeftCell="A45" workbookViewId="0">
      <selection activeCell="N46" sqref="N46"/>
    </sheetView>
  </sheetViews>
  <sheetFormatPr defaultRowHeight="14.5" x14ac:dyDescent="0.35"/>
  <cols>
    <col min="1" max="1" width="10.453125" customWidth="1"/>
    <col min="2" max="2" width="9.54296875" customWidth="1"/>
    <col min="3" max="3" width="12.81640625" bestFit="1" customWidth="1"/>
    <col min="4" max="4" width="15.54296875" customWidth="1"/>
    <col min="5" max="5" width="12.81640625" customWidth="1"/>
    <col min="6" max="6" width="21.90625" bestFit="1" customWidth="1"/>
    <col min="7" max="7" width="12.08984375" bestFit="1" customWidth="1"/>
    <col min="8" max="8" width="9.81640625" customWidth="1"/>
    <col min="9" max="9" width="11.6328125" bestFit="1" customWidth="1"/>
    <col min="10" max="10" width="12.08984375" bestFit="1" customWidth="1"/>
    <col min="11" max="11" width="10.81640625" customWidth="1"/>
    <col min="12" max="12" width="11.1796875" bestFit="1" customWidth="1"/>
    <col min="13" max="13" width="12.1796875" customWidth="1"/>
    <col min="14" max="14" width="13.81640625" customWidth="1"/>
  </cols>
  <sheetData>
    <row r="1" spans="1:11" x14ac:dyDescent="0.35">
      <c r="A1" t="s">
        <v>30</v>
      </c>
    </row>
    <row r="2" spans="1:11" x14ac:dyDescent="0.35">
      <c r="A2" s="1" t="s">
        <v>0</v>
      </c>
      <c r="B2" s="1" t="s">
        <v>1</v>
      </c>
      <c r="C2" s="1" t="s">
        <v>2</v>
      </c>
      <c r="D2" s="1" t="s">
        <v>3</v>
      </c>
      <c r="H2" t="s">
        <v>4</v>
      </c>
    </row>
    <row r="3" spans="1:11" x14ac:dyDescent="0.35">
      <c r="A3" s="1" t="s">
        <v>5</v>
      </c>
      <c r="B3" s="1" t="s">
        <v>6</v>
      </c>
      <c r="C3" s="1">
        <v>1</v>
      </c>
      <c r="D3" s="1" t="s">
        <v>7</v>
      </c>
      <c r="H3" s="1" t="s">
        <v>2</v>
      </c>
      <c r="I3" s="1" t="s">
        <v>6</v>
      </c>
      <c r="J3" s="1" t="s">
        <v>8</v>
      </c>
      <c r="K3" s="1" t="s">
        <v>9</v>
      </c>
    </row>
    <row r="4" spans="1:11" x14ac:dyDescent="0.35">
      <c r="A4" s="1" t="s">
        <v>5</v>
      </c>
      <c r="B4" s="1" t="s">
        <v>6</v>
      </c>
      <c r="C4" s="1">
        <v>1</v>
      </c>
      <c r="D4" s="1" t="s">
        <v>10</v>
      </c>
      <c r="H4" s="2" t="s">
        <v>11</v>
      </c>
      <c r="I4" s="3">
        <v>0.01</v>
      </c>
      <c r="J4" s="4">
        <v>1.4999999999999999E-2</v>
      </c>
      <c r="K4" s="3">
        <v>0.02</v>
      </c>
    </row>
    <row r="5" spans="1:11" x14ac:dyDescent="0.35">
      <c r="A5" s="1" t="s">
        <v>5</v>
      </c>
      <c r="B5" s="1" t="s">
        <v>8</v>
      </c>
      <c r="C5" s="1">
        <v>2</v>
      </c>
      <c r="D5" s="1" t="s">
        <v>10</v>
      </c>
      <c r="H5" s="5" t="s">
        <v>12</v>
      </c>
      <c r="I5" s="3">
        <v>0.02</v>
      </c>
      <c r="J5" s="4">
        <v>2.5000000000000001E-2</v>
      </c>
      <c r="K5" s="3">
        <v>0.03</v>
      </c>
    </row>
    <row r="6" spans="1:11" x14ac:dyDescent="0.35">
      <c r="A6" s="1" t="s">
        <v>5</v>
      </c>
      <c r="B6" s="1" t="s">
        <v>8</v>
      </c>
      <c r="C6" s="1">
        <v>1</v>
      </c>
      <c r="D6" s="1" t="s">
        <v>10</v>
      </c>
      <c r="H6" s="6" t="s">
        <v>13</v>
      </c>
      <c r="I6" s="4">
        <v>3.5000000000000003E-2</v>
      </c>
      <c r="J6" s="3">
        <v>0.04</v>
      </c>
      <c r="K6" s="3">
        <v>0.05</v>
      </c>
    </row>
    <row r="7" spans="1:11" x14ac:dyDescent="0.35">
      <c r="A7" s="1" t="s">
        <v>5</v>
      </c>
      <c r="B7" s="1" t="s">
        <v>9</v>
      </c>
      <c r="C7" s="1">
        <v>1</v>
      </c>
      <c r="D7" s="1" t="s">
        <v>7</v>
      </c>
    </row>
    <row r="8" spans="1:11" x14ac:dyDescent="0.35">
      <c r="A8" s="1" t="s">
        <v>5</v>
      </c>
      <c r="B8" s="1" t="s">
        <v>8</v>
      </c>
      <c r="C8" s="1">
        <v>1</v>
      </c>
      <c r="D8" s="1" t="s">
        <v>14</v>
      </c>
    </row>
    <row r="9" spans="1:11" x14ac:dyDescent="0.35">
      <c r="A9" s="1" t="s">
        <v>5</v>
      </c>
      <c r="B9" s="1" t="s">
        <v>6</v>
      </c>
      <c r="C9" s="1">
        <v>1</v>
      </c>
      <c r="D9" s="1" t="s">
        <v>14</v>
      </c>
      <c r="H9" s="1" t="s">
        <v>3</v>
      </c>
      <c r="I9" s="1" t="s">
        <v>15</v>
      </c>
    </row>
    <row r="10" spans="1:11" x14ac:dyDescent="0.35">
      <c r="A10" s="1" t="s">
        <v>5</v>
      </c>
      <c r="B10" s="1" t="s">
        <v>6</v>
      </c>
      <c r="C10" s="1">
        <v>1</v>
      </c>
      <c r="D10" s="1" t="s">
        <v>14</v>
      </c>
      <c r="H10" s="1" t="s">
        <v>7</v>
      </c>
      <c r="I10" s="1">
        <v>22000</v>
      </c>
    </row>
    <row r="11" spans="1:11" x14ac:dyDescent="0.35">
      <c r="A11" s="1" t="s">
        <v>5</v>
      </c>
      <c r="B11" s="1" t="s">
        <v>6</v>
      </c>
      <c r="C11" s="1">
        <v>1</v>
      </c>
      <c r="D11" s="1" t="s">
        <v>16</v>
      </c>
      <c r="H11" s="1" t="s">
        <v>10</v>
      </c>
      <c r="I11" s="1">
        <v>25000</v>
      </c>
    </row>
    <row r="12" spans="1:11" x14ac:dyDescent="0.35">
      <c r="A12" s="1" t="s">
        <v>17</v>
      </c>
      <c r="B12" s="1" t="s">
        <v>8</v>
      </c>
      <c r="C12" s="1">
        <v>2</v>
      </c>
      <c r="D12" s="1" t="s">
        <v>16</v>
      </c>
      <c r="H12" s="1" t="s">
        <v>14</v>
      </c>
      <c r="I12" s="1">
        <v>20000</v>
      </c>
    </row>
    <row r="13" spans="1:11" x14ac:dyDescent="0.35">
      <c r="A13" s="1" t="s">
        <v>17</v>
      </c>
      <c r="B13" s="1" t="s">
        <v>9</v>
      </c>
      <c r="C13" s="1">
        <v>2</v>
      </c>
      <c r="D13" s="1" t="s">
        <v>16</v>
      </c>
      <c r="H13" s="1" t="s">
        <v>16</v>
      </c>
      <c r="I13" s="1">
        <v>24000</v>
      </c>
    </row>
    <row r="14" spans="1:11" x14ac:dyDescent="0.35">
      <c r="A14" s="1" t="s">
        <v>17</v>
      </c>
      <c r="B14" s="1" t="s">
        <v>8</v>
      </c>
      <c r="C14" s="1">
        <v>1</v>
      </c>
      <c r="D14" s="1" t="s">
        <v>16</v>
      </c>
    </row>
    <row r="15" spans="1:11" x14ac:dyDescent="0.35">
      <c r="A15" s="1" t="s">
        <v>17</v>
      </c>
      <c r="B15" s="1" t="s">
        <v>8</v>
      </c>
      <c r="C15" s="1">
        <v>1</v>
      </c>
      <c r="D15" s="1" t="s">
        <v>14</v>
      </c>
    </row>
    <row r="16" spans="1:11" x14ac:dyDescent="0.35">
      <c r="A16" s="1" t="s">
        <v>17</v>
      </c>
      <c r="B16" s="1" t="s">
        <v>6</v>
      </c>
      <c r="C16" s="1">
        <v>1</v>
      </c>
      <c r="D16" s="1" t="s">
        <v>14</v>
      </c>
      <c r="H16" s="1" t="s">
        <v>1</v>
      </c>
      <c r="I16" s="1" t="s">
        <v>18</v>
      </c>
    </row>
    <row r="17" spans="1:18" x14ac:dyDescent="0.35">
      <c r="A17" s="1" t="s">
        <v>17</v>
      </c>
      <c r="B17" s="1" t="s">
        <v>8</v>
      </c>
      <c r="C17" s="1">
        <v>1</v>
      </c>
      <c r="D17" s="1" t="s">
        <v>10</v>
      </c>
      <c r="H17" s="1" t="s">
        <v>6</v>
      </c>
      <c r="I17" s="7">
        <v>2300000</v>
      </c>
    </row>
    <row r="18" spans="1:18" x14ac:dyDescent="0.35">
      <c r="A18" s="1" t="s">
        <v>17</v>
      </c>
      <c r="B18" s="1" t="s">
        <v>6</v>
      </c>
      <c r="C18" s="1">
        <v>3</v>
      </c>
      <c r="D18" s="1" t="s">
        <v>10</v>
      </c>
      <c r="H18" s="1" t="s">
        <v>8</v>
      </c>
      <c r="I18" s="7">
        <v>2900000</v>
      </c>
    </row>
    <row r="19" spans="1:18" x14ac:dyDescent="0.35">
      <c r="A19" s="1" t="s">
        <v>17</v>
      </c>
      <c r="B19" s="1" t="s">
        <v>6</v>
      </c>
      <c r="C19" s="1">
        <v>1</v>
      </c>
      <c r="D19" s="1" t="s">
        <v>7</v>
      </c>
      <c r="H19" s="1" t="s">
        <v>9</v>
      </c>
      <c r="I19" s="7">
        <v>3200000</v>
      </c>
    </row>
    <row r="20" spans="1:18" x14ac:dyDescent="0.35">
      <c r="A20" s="1" t="s">
        <v>17</v>
      </c>
      <c r="B20" s="1" t="s">
        <v>9</v>
      </c>
      <c r="C20" s="1">
        <v>1</v>
      </c>
      <c r="D20" s="1" t="s">
        <v>7</v>
      </c>
    </row>
    <row r="21" spans="1:18" x14ac:dyDescent="0.35">
      <c r="A21" s="1" t="s">
        <v>17</v>
      </c>
      <c r="B21" s="1" t="s">
        <v>9</v>
      </c>
      <c r="C21" s="1">
        <v>2</v>
      </c>
      <c r="D21" s="1" t="s">
        <v>7</v>
      </c>
    </row>
    <row r="22" spans="1:18" x14ac:dyDescent="0.35">
      <c r="A22" s="1" t="s">
        <v>17</v>
      </c>
      <c r="B22" s="1" t="s">
        <v>8</v>
      </c>
      <c r="C22" s="1">
        <v>1</v>
      </c>
      <c r="D22" s="1" t="s">
        <v>7</v>
      </c>
      <c r="H22" s="16" t="s">
        <v>24</v>
      </c>
    </row>
    <row r="23" spans="1:18" x14ac:dyDescent="0.35">
      <c r="A23" s="1" t="s">
        <v>17</v>
      </c>
      <c r="B23" s="1" t="s">
        <v>6</v>
      </c>
      <c r="C23" s="1">
        <v>1</v>
      </c>
      <c r="D23" s="1" t="s">
        <v>10</v>
      </c>
    </row>
    <row r="24" spans="1:18" x14ac:dyDescent="0.35">
      <c r="A24" s="1" t="s">
        <v>17</v>
      </c>
      <c r="B24" s="1" t="s">
        <v>9</v>
      </c>
      <c r="C24" s="1">
        <v>1</v>
      </c>
      <c r="D24" s="1" t="s">
        <v>14</v>
      </c>
      <c r="O24" s="1" t="s">
        <v>0</v>
      </c>
      <c r="P24" s="1" t="s">
        <v>6</v>
      </c>
      <c r="Q24" s="1" t="s">
        <v>8</v>
      </c>
      <c r="R24" s="1" t="s">
        <v>9</v>
      </c>
    </row>
    <row r="25" spans="1:18" x14ac:dyDescent="0.35">
      <c r="A25" s="1" t="s">
        <v>19</v>
      </c>
      <c r="B25" s="1" t="s">
        <v>8</v>
      </c>
      <c r="C25" s="1">
        <v>5</v>
      </c>
      <c r="D25" s="1" t="s">
        <v>10</v>
      </c>
      <c r="O25" s="1" t="s">
        <v>5</v>
      </c>
      <c r="P25" s="1">
        <f>SUMIFS($G$52:$G$87,$B$52:$B$87,$O25,$C$52:$C$87,P$24)</f>
        <v>11500000</v>
      </c>
      <c r="Q25" s="1">
        <f t="shared" ref="Q25:R25" si="0">SUMIFS($G$52:$G$87,$B$52:$B$87,$O25,$C$52:$C$87,Q$24)</f>
        <v>11600000</v>
      </c>
      <c r="R25" s="1">
        <f t="shared" si="0"/>
        <v>3200000</v>
      </c>
    </row>
    <row r="26" spans="1:18" x14ac:dyDescent="0.35">
      <c r="A26" s="1" t="s">
        <v>19</v>
      </c>
      <c r="B26" s="1" t="s">
        <v>9</v>
      </c>
      <c r="C26" s="1">
        <v>1</v>
      </c>
      <c r="D26" s="1" t="s">
        <v>10</v>
      </c>
      <c r="O26" s="1" t="s">
        <v>17</v>
      </c>
      <c r="P26" s="1">
        <f t="shared" ref="P26:R27" si="1">SUMIFS($G$52:$G$87,$B$52:$B$87,$O26,$C$52:$C$87,P$24)</f>
        <v>13800000</v>
      </c>
      <c r="Q26" s="1">
        <f t="shared" si="1"/>
        <v>17400000</v>
      </c>
      <c r="R26" s="1">
        <f t="shared" si="1"/>
        <v>19200000</v>
      </c>
    </row>
    <row r="27" spans="1:18" x14ac:dyDescent="0.35">
      <c r="A27" s="1" t="s">
        <v>19</v>
      </c>
      <c r="B27" s="1" t="s">
        <v>6</v>
      </c>
      <c r="C27" s="1">
        <v>1</v>
      </c>
      <c r="D27" s="1" t="s">
        <v>7</v>
      </c>
      <c r="O27" s="1" t="s">
        <v>19</v>
      </c>
      <c r="P27" s="1">
        <f t="shared" si="1"/>
        <v>16100000</v>
      </c>
      <c r="Q27" s="1">
        <f t="shared" si="1"/>
        <v>31900000</v>
      </c>
      <c r="R27" s="1">
        <f>SUMIFS($G$52:$G$87,$B$52:$B$87,$O27,$C$52:$C$87,R$24)</f>
        <v>12800000</v>
      </c>
    </row>
    <row r="28" spans="1:18" x14ac:dyDescent="0.35">
      <c r="A28" s="1" t="s">
        <v>19</v>
      </c>
      <c r="B28" s="1" t="s">
        <v>6</v>
      </c>
      <c r="C28" s="1">
        <v>2</v>
      </c>
      <c r="D28" s="1" t="s">
        <v>14</v>
      </c>
    </row>
    <row r="29" spans="1:18" x14ac:dyDescent="0.35">
      <c r="A29" s="1" t="s">
        <v>19</v>
      </c>
      <c r="B29" s="1" t="s">
        <v>9</v>
      </c>
      <c r="C29" s="1">
        <v>1</v>
      </c>
      <c r="D29" s="1" t="s">
        <v>14</v>
      </c>
    </row>
    <row r="30" spans="1:18" x14ac:dyDescent="0.35">
      <c r="A30" s="1" t="s">
        <v>19</v>
      </c>
      <c r="B30" s="1" t="s">
        <v>6</v>
      </c>
      <c r="C30" s="1">
        <v>1</v>
      </c>
      <c r="D30" s="1" t="s">
        <v>16</v>
      </c>
    </row>
    <row r="31" spans="1:18" x14ac:dyDescent="0.35">
      <c r="A31" s="1" t="s">
        <v>19</v>
      </c>
      <c r="B31" s="1" t="s">
        <v>8</v>
      </c>
      <c r="C31" s="1">
        <v>1</v>
      </c>
      <c r="D31" s="1" t="s">
        <v>7</v>
      </c>
    </row>
    <row r="32" spans="1:18" x14ac:dyDescent="0.35">
      <c r="A32" s="1" t="s">
        <v>19</v>
      </c>
      <c r="B32" s="1" t="s">
        <v>8</v>
      </c>
      <c r="C32" s="1">
        <v>2</v>
      </c>
      <c r="D32" s="1" t="s">
        <v>16</v>
      </c>
    </row>
    <row r="33" spans="1:22" x14ac:dyDescent="0.35">
      <c r="A33" s="1" t="s">
        <v>19</v>
      </c>
      <c r="B33" s="1" t="s">
        <v>6</v>
      </c>
      <c r="C33" s="1">
        <v>1</v>
      </c>
      <c r="D33" s="1" t="s">
        <v>14</v>
      </c>
    </row>
    <row r="34" spans="1:22" x14ac:dyDescent="0.35">
      <c r="A34" s="1" t="s">
        <v>19</v>
      </c>
      <c r="B34" s="1" t="s">
        <v>8</v>
      </c>
      <c r="C34" s="1">
        <v>1</v>
      </c>
      <c r="D34" s="1" t="s">
        <v>16</v>
      </c>
    </row>
    <row r="35" spans="1:22" x14ac:dyDescent="0.35">
      <c r="A35" s="1" t="s">
        <v>19</v>
      </c>
      <c r="B35" s="1" t="s">
        <v>8</v>
      </c>
      <c r="C35" s="1">
        <v>1</v>
      </c>
      <c r="D35" s="1" t="s">
        <v>14</v>
      </c>
    </row>
    <row r="36" spans="1:22" x14ac:dyDescent="0.35">
      <c r="A36" s="1" t="s">
        <v>19</v>
      </c>
      <c r="B36" s="1" t="s">
        <v>9</v>
      </c>
      <c r="C36" s="1">
        <v>1</v>
      </c>
      <c r="D36" s="1" t="s">
        <v>7</v>
      </c>
    </row>
    <row r="37" spans="1:22" x14ac:dyDescent="0.35">
      <c r="A37" s="1" t="s">
        <v>19</v>
      </c>
      <c r="B37" s="1" t="s">
        <v>6</v>
      </c>
      <c r="C37" s="1">
        <v>1</v>
      </c>
      <c r="D37" s="1" t="s">
        <v>10</v>
      </c>
    </row>
    <row r="38" spans="1:22" x14ac:dyDescent="0.35">
      <c r="A38" s="1" t="s">
        <v>19</v>
      </c>
      <c r="B38" s="1" t="s">
        <v>9</v>
      </c>
      <c r="C38" s="1">
        <v>1</v>
      </c>
      <c r="D38" s="1" t="s">
        <v>7</v>
      </c>
      <c r="L38" s="8"/>
      <c r="M38" s="8"/>
      <c r="N38" s="8"/>
      <c r="O38" s="8"/>
      <c r="P38" s="8"/>
    </row>
    <row r="39" spans="1:22" x14ac:dyDescent="0.35">
      <c r="A39" s="1" t="s">
        <v>19</v>
      </c>
      <c r="B39" s="1" t="s">
        <v>8</v>
      </c>
      <c r="C39" s="1">
        <v>1</v>
      </c>
      <c r="D39" s="1" t="s">
        <v>16</v>
      </c>
    </row>
    <row r="40" spans="1:22" x14ac:dyDescent="0.35">
      <c r="A40" s="1" t="s">
        <v>19</v>
      </c>
      <c r="B40" s="1" t="s">
        <v>6</v>
      </c>
      <c r="C40" s="1">
        <v>1</v>
      </c>
      <c r="D40" s="1" t="s">
        <v>14</v>
      </c>
    </row>
    <row r="42" spans="1:22" x14ac:dyDescent="0.35">
      <c r="B42" s="27" t="s">
        <v>7</v>
      </c>
      <c r="C42" s="27"/>
      <c r="D42" s="27"/>
      <c r="E42" s="28" t="s">
        <v>10</v>
      </c>
      <c r="F42" s="28"/>
      <c r="G42" s="28"/>
      <c r="H42" s="29" t="s">
        <v>16</v>
      </c>
      <c r="I42" s="29"/>
      <c r="J42" s="29"/>
      <c r="K42" s="26" t="s">
        <v>14</v>
      </c>
      <c r="L42" s="26"/>
      <c r="M42" s="26"/>
      <c r="S42" s="8"/>
      <c r="T42" s="8"/>
      <c r="U42" s="8"/>
      <c r="V42" s="8"/>
    </row>
    <row r="43" spans="1:22" x14ac:dyDescent="0.35">
      <c r="A43" s="1" t="s">
        <v>1</v>
      </c>
      <c r="B43" s="9" t="s">
        <v>20</v>
      </c>
      <c r="C43" s="9" t="s">
        <v>21</v>
      </c>
      <c r="D43" s="9" t="s">
        <v>22</v>
      </c>
      <c r="E43" s="10" t="s">
        <v>20</v>
      </c>
      <c r="F43" s="10" t="s">
        <v>21</v>
      </c>
      <c r="G43" s="10" t="s">
        <v>22</v>
      </c>
      <c r="H43" s="11" t="s">
        <v>20</v>
      </c>
      <c r="I43" s="11" t="s">
        <v>21</v>
      </c>
      <c r="J43" s="11" t="s">
        <v>22</v>
      </c>
      <c r="K43" s="17" t="s">
        <v>20</v>
      </c>
      <c r="L43" s="17" t="s">
        <v>21</v>
      </c>
      <c r="M43" s="17" t="s">
        <v>22</v>
      </c>
      <c r="N43" s="22" t="s">
        <v>29</v>
      </c>
    </row>
    <row r="44" spans="1:22" x14ac:dyDescent="0.35">
      <c r="A44" s="1" t="s">
        <v>6</v>
      </c>
      <c r="B44" s="12">
        <f>SUMIFS($C$3:$C$40,$B$3:$B$40,$A44,$D$3:$D$40,$B$42)</f>
        <v>3</v>
      </c>
      <c r="C44" s="13">
        <f>VLOOKUP($A44,$H$17:$I$19,2,FALSE)*B44</f>
        <v>6900000</v>
      </c>
      <c r="D44" s="23">
        <f>IF(B44&gt;=11,I6,IF(B44&gt;=6,I5,IF(B44&gt;0,I4,0)))</f>
        <v>0.01</v>
      </c>
      <c r="E44" s="12">
        <f>SUMIFS($C$3:$C$40,$B$3:$B$40,$A44,$D$3:$D$40,$E$42)</f>
        <v>6</v>
      </c>
      <c r="F44" s="13">
        <f>VLOOKUP($A44,$H$17:$I$19,2,FALSE)*E44</f>
        <v>13800000</v>
      </c>
      <c r="G44" s="23">
        <f>IF(E44&gt;=11,I6,IF(E44&gt;=6,I5,IF(E44&gt;0,I4,0)))</f>
        <v>0.02</v>
      </c>
      <c r="H44" s="12">
        <f>SUMIFS($C$3:$C$40,$B$3:$B$40,$A44,$D$3:$D$40,$H$42)</f>
        <v>2</v>
      </c>
      <c r="I44" s="13">
        <f>VLOOKUP($A44,$H$17:$I$19,2,FALSE)*H44</f>
        <v>4600000</v>
      </c>
      <c r="J44" s="23">
        <f>IF(H44&gt;=11,I6,IF(H44&gt;=6,I5,IF(H44&gt;0,I4,0)))</f>
        <v>0.01</v>
      </c>
      <c r="K44" s="12">
        <f>SUMIFS($C$3:$C$40,$B$3:$B$40,$A44,$D$3:$D$40,$K$42)</f>
        <v>7</v>
      </c>
      <c r="L44" s="13">
        <f>VLOOKUP($A44,$H$17:$I$19,2,FALSE)*K44</f>
        <v>16100000</v>
      </c>
      <c r="M44" s="23">
        <f>IF(K44&gt;=11,I6,IF(K44&gt;=6,I5,IF(K44&gt;0,I4,0)))</f>
        <v>0.02</v>
      </c>
      <c r="N44" s="24">
        <f>D44*C44+F44*G44+I44*J44+L44*M44</f>
        <v>713000</v>
      </c>
    </row>
    <row r="45" spans="1:22" x14ac:dyDescent="0.35">
      <c r="A45" s="1" t="s">
        <v>8</v>
      </c>
      <c r="B45" s="12">
        <f t="shared" ref="B45:B46" si="2">SUMIFS($C$3:$C$40,$B$3:$B$40,$A45,$D$3:$D$40,$B$42)</f>
        <v>2</v>
      </c>
      <c r="C45" s="13">
        <f t="shared" ref="C45:C46" si="3">VLOOKUP(A45,$H$17:$I$19,2,FALSE)*B45</f>
        <v>5800000</v>
      </c>
      <c r="D45" s="23">
        <f>IF(B45&gt;=11,J6,IF(B45&gt;=6,J5,IF(B45&gt;0,J4,0)))</f>
        <v>1.4999999999999999E-2</v>
      </c>
      <c r="E45" s="12">
        <f t="shared" ref="E45:E46" si="4">SUMIFS($C$3:$C$40,$B$3:$B$40,$A45,$D$3:$D$40,$E$42)</f>
        <v>9</v>
      </c>
      <c r="F45" s="13">
        <f t="shared" ref="F45" si="5">VLOOKUP($A45,$H$17:$I$19,2,FALSE)*E45</f>
        <v>26100000</v>
      </c>
      <c r="G45" s="23">
        <f>IF(E45&gt;=11,J6,IF(E45&gt;=6,J5,IF(E45&gt;0,J4,0)))</f>
        <v>2.5000000000000001E-2</v>
      </c>
      <c r="H45" s="12">
        <f>SUMIFS($C$3:$C$40,$B$3:$B$40,$A45,$D$3:$D$40,$H$42)</f>
        <v>7</v>
      </c>
      <c r="I45" s="13">
        <f t="shared" ref="I45:I46" si="6">VLOOKUP($A45,$H$17:$I$19,2,FALSE)*H45</f>
        <v>20300000</v>
      </c>
      <c r="J45" s="23">
        <f>IF(H45&gt;=11,J6,IF(H45&gt;=6,J5,IF(H45&gt;0,J4,0)))</f>
        <v>2.5000000000000001E-2</v>
      </c>
      <c r="K45" s="12">
        <f t="shared" ref="K45:K46" si="7">SUMIFS($C$3:$C$40,$B$3:$B$40,$A45,$D$3:$D$40,$K$42)</f>
        <v>3</v>
      </c>
      <c r="L45" s="13">
        <f t="shared" ref="L45:L46" si="8">VLOOKUP($A45,$H$17:$I$19,2,FALSE)*K45</f>
        <v>8700000</v>
      </c>
      <c r="M45" s="23">
        <f>IF(K45&gt;=11,J6,IF(K45&gt;=6,J5,IF(K45&gt;0,J4,0)))</f>
        <v>1.4999999999999999E-2</v>
      </c>
      <c r="N45" s="24">
        <f t="shared" ref="N45:N46" si="9">D45*C45+F45*G45+I45*J45+L45*M45</f>
        <v>1377500</v>
      </c>
    </row>
    <row r="46" spans="1:22" x14ac:dyDescent="0.35">
      <c r="A46" s="1" t="s">
        <v>9</v>
      </c>
      <c r="B46" s="12">
        <f t="shared" si="2"/>
        <v>6</v>
      </c>
      <c r="C46" s="13">
        <f t="shared" si="3"/>
        <v>19200000</v>
      </c>
      <c r="D46" s="23">
        <f>IF(B46&gt;=11,K6,IF(B46&gt;=6,K5,IF(B46&gt;0,K4,0)))</f>
        <v>0.03</v>
      </c>
      <c r="E46" s="12">
        <f t="shared" si="4"/>
        <v>1</v>
      </c>
      <c r="F46" s="13">
        <f>VLOOKUP($A46,$H$17:$I$19,2,FALSE)*E46</f>
        <v>3200000</v>
      </c>
      <c r="G46" s="23">
        <f>IF(E46&gt;=11,K6,IF(E46&gt;=6,K5,IF(E46&gt;0,K4,0)))</f>
        <v>0.02</v>
      </c>
      <c r="H46" s="12">
        <f>SUMIFS($C$3:$C$40,$B$3:$B$40,$A46,$D$3:$D$40,$H$42)</f>
        <v>2</v>
      </c>
      <c r="I46" s="13">
        <f t="shared" si="6"/>
        <v>6400000</v>
      </c>
      <c r="J46" s="23">
        <f>IF(H46&gt;=11,K6,IF(H46&gt;=6,K5,IF(H46&gt;0,K4,0)))</f>
        <v>0.02</v>
      </c>
      <c r="K46" s="12">
        <f t="shared" si="7"/>
        <v>2</v>
      </c>
      <c r="L46" s="13">
        <f t="shared" si="8"/>
        <v>6400000</v>
      </c>
      <c r="M46" s="23">
        <f>IF(K46&gt;=11,K6,IF(K46&gt;=6,K5,IF(K46&gt;0,K4,0)))</f>
        <v>0.02</v>
      </c>
      <c r="N46" s="24">
        <f t="shared" si="9"/>
        <v>896000</v>
      </c>
    </row>
    <row r="49" spans="1:10" x14ac:dyDescent="0.35">
      <c r="A49" t="s">
        <v>28</v>
      </c>
    </row>
    <row r="50" spans="1:10" x14ac:dyDescent="0.35">
      <c r="A50" s="31" t="s">
        <v>33</v>
      </c>
      <c r="B50" s="31"/>
      <c r="C50" s="31"/>
      <c r="D50" s="31"/>
      <c r="E50" s="31"/>
      <c r="F50" s="31"/>
    </row>
    <row r="51" spans="1:10" x14ac:dyDescent="0.35">
      <c r="A51" s="1" t="s">
        <v>3</v>
      </c>
      <c r="B51" s="14" t="s">
        <v>0</v>
      </c>
      <c r="C51" s="1" t="s">
        <v>1</v>
      </c>
      <c r="D51" s="12" t="s">
        <v>20</v>
      </c>
      <c r="E51" s="12" t="s">
        <v>22</v>
      </c>
      <c r="F51" s="21" t="s">
        <v>25</v>
      </c>
      <c r="G51" s="1" t="s">
        <v>21</v>
      </c>
    </row>
    <row r="52" spans="1:10" x14ac:dyDescent="0.35">
      <c r="A52" s="15" t="s">
        <v>7</v>
      </c>
      <c r="B52" s="15" t="s">
        <v>5</v>
      </c>
      <c r="C52" s="14" t="s">
        <v>6</v>
      </c>
      <c r="D52" s="1">
        <f>SUMIFS($C$3:$C$40,$B$3:$B$40,C52,$D$3:$D$40,A52,$A$3:$A$40,B52)</f>
        <v>1</v>
      </c>
      <c r="E52" s="25">
        <f>IF(C52="Series 3",IF(D52&gt;=11,$I$6,IF(D52&gt;=6,$I$5,IF(D52&gt;0,$I$4,0))),IF(C52="Series 5",IF(D52&gt;=11,$J$6,IF(D52&gt;=6,$J$5,IF(D52&gt;0,$J$4,0))),IF(D52&gt;=11,$K$6,IF(D52&gt;=6,$K$5,IF(D52&gt;0,$K$4,0)))))</f>
        <v>0.01</v>
      </c>
      <c r="F52" s="20">
        <f>E52*G52</f>
        <v>23000</v>
      </c>
      <c r="G52" s="18">
        <f>VLOOKUP(C52,$H$17:$I$19,2,FALSE)*D52</f>
        <v>2300000</v>
      </c>
      <c r="H52" t="b">
        <f>D52=0</f>
        <v>0</v>
      </c>
      <c r="I52" t="b">
        <f>F52=LARGE($F$52:$F$87,1)</f>
        <v>0</v>
      </c>
      <c r="J52" t="b">
        <f>F52=MAX($F$52:$F$87)</f>
        <v>0</v>
      </c>
    </row>
    <row r="53" spans="1:10" x14ac:dyDescent="0.35">
      <c r="A53" s="1" t="s">
        <v>7</v>
      </c>
      <c r="B53" s="1" t="s">
        <v>5</v>
      </c>
      <c r="C53" s="19" t="s">
        <v>8</v>
      </c>
      <c r="D53" s="1">
        <f t="shared" ref="D53:D87" si="10">SUMIFS($C$3:$C$40,$B$3:$B$40,C53,$D$3:$D$40,A53,$A$3:$A$40,B53)</f>
        <v>0</v>
      </c>
      <c r="E53" s="25">
        <f t="shared" ref="E53:E87" si="11">IF(C53="Series 3",IF(D53&gt;=11,$I$6,IF(D53&gt;=6,$I$5,IF(D53&gt;0,$I$4,0))),IF(C53="Series 5",IF(D53&gt;=11,$J$6,IF(D53&gt;=6,$J$5,IF(D53&gt;0,$J$4,0))),IF(D53&gt;=11,$K$6,IF(D53&gt;=6,$K$5,IF(D53&gt;0,$K$4,0)))))</f>
        <v>0</v>
      </c>
      <c r="F53" s="20">
        <f t="shared" ref="F53:F87" si="12">E53*G53</f>
        <v>0</v>
      </c>
      <c r="G53" s="18">
        <f t="shared" ref="G53:G87" si="13">VLOOKUP(C53,$H$17:$I$19,2,FALSE)*D53</f>
        <v>0</v>
      </c>
      <c r="I53" t="b">
        <f t="shared" ref="I53:I87" si="14">F53=LARGE($F$52:$F$87,1)</f>
        <v>0</v>
      </c>
      <c r="J53" t="b">
        <f t="shared" ref="J53:J87" si="15">F53=MAX($F$52:$F$87)</f>
        <v>0</v>
      </c>
    </row>
    <row r="54" spans="1:10" x14ac:dyDescent="0.35">
      <c r="A54" s="1" t="s">
        <v>7</v>
      </c>
      <c r="B54" s="1" t="s">
        <v>5</v>
      </c>
      <c r="C54" s="19" t="s">
        <v>9</v>
      </c>
      <c r="D54" s="1">
        <f t="shared" si="10"/>
        <v>1</v>
      </c>
      <c r="E54" s="25">
        <f t="shared" si="11"/>
        <v>0.02</v>
      </c>
      <c r="F54" s="20">
        <f t="shared" si="12"/>
        <v>64000</v>
      </c>
      <c r="G54" s="18">
        <f t="shared" si="13"/>
        <v>3200000</v>
      </c>
      <c r="I54" t="b">
        <f t="shared" si="14"/>
        <v>0</v>
      </c>
      <c r="J54" t="b">
        <f t="shared" si="15"/>
        <v>0</v>
      </c>
    </row>
    <row r="55" spans="1:10" x14ac:dyDescent="0.35">
      <c r="A55" s="15" t="s">
        <v>7</v>
      </c>
      <c r="B55" s="15" t="s">
        <v>17</v>
      </c>
      <c r="C55" s="14" t="s">
        <v>6</v>
      </c>
      <c r="D55" s="1">
        <f t="shared" si="10"/>
        <v>1</v>
      </c>
      <c r="E55" s="25">
        <f t="shared" si="11"/>
        <v>0.01</v>
      </c>
      <c r="F55" s="20">
        <f t="shared" si="12"/>
        <v>23000</v>
      </c>
      <c r="G55" s="18">
        <f t="shared" si="13"/>
        <v>2300000</v>
      </c>
      <c r="I55" t="b">
        <f t="shared" si="14"/>
        <v>0</v>
      </c>
      <c r="J55" t="b">
        <f t="shared" si="15"/>
        <v>0</v>
      </c>
    </row>
    <row r="56" spans="1:10" x14ac:dyDescent="0.35">
      <c r="A56" s="1" t="s">
        <v>7</v>
      </c>
      <c r="B56" s="1" t="s">
        <v>17</v>
      </c>
      <c r="C56" s="19" t="s">
        <v>8</v>
      </c>
      <c r="D56" s="1">
        <f t="shared" si="10"/>
        <v>1</v>
      </c>
      <c r="E56" s="25">
        <f t="shared" si="11"/>
        <v>1.4999999999999999E-2</v>
      </c>
      <c r="F56" s="20">
        <f t="shared" si="12"/>
        <v>43500</v>
      </c>
      <c r="G56" s="18">
        <f t="shared" si="13"/>
        <v>2900000</v>
      </c>
      <c r="I56" t="b">
        <f t="shared" si="14"/>
        <v>0</v>
      </c>
      <c r="J56" t="b">
        <f t="shared" si="15"/>
        <v>0</v>
      </c>
    </row>
    <row r="57" spans="1:10" x14ac:dyDescent="0.35">
      <c r="A57" s="1" t="s">
        <v>7</v>
      </c>
      <c r="B57" s="1" t="s">
        <v>17</v>
      </c>
      <c r="C57" s="19" t="s">
        <v>9</v>
      </c>
      <c r="D57" s="1">
        <f t="shared" si="10"/>
        <v>3</v>
      </c>
      <c r="E57" s="25">
        <f t="shared" si="11"/>
        <v>0.02</v>
      </c>
      <c r="F57" s="20">
        <f t="shared" si="12"/>
        <v>192000</v>
      </c>
      <c r="G57" s="18">
        <f t="shared" si="13"/>
        <v>9600000</v>
      </c>
      <c r="I57" t="b">
        <f t="shared" si="14"/>
        <v>0</v>
      </c>
      <c r="J57" t="b">
        <f t="shared" si="15"/>
        <v>0</v>
      </c>
    </row>
    <row r="58" spans="1:10" x14ac:dyDescent="0.35">
      <c r="A58" s="15" t="s">
        <v>7</v>
      </c>
      <c r="B58" s="15" t="s">
        <v>19</v>
      </c>
      <c r="C58" s="19" t="s">
        <v>6</v>
      </c>
      <c r="D58" s="1">
        <f t="shared" si="10"/>
        <v>1</v>
      </c>
      <c r="E58" s="25">
        <f t="shared" si="11"/>
        <v>0.01</v>
      </c>
      <c r="F58" s="20">
        <f t="shared" si="12"/>
        <v>23000</v>
      </c>
      <c r="G58" s="18">
        <f t="shared" si="13"/>
        <v>2300000</v>
      </c>
      <c r="I58" t="b">
        <f t="shared" si="14"/>
        <v>0</v>
      </c>
      <c r="J58" t="b">
        <f t="shared" si="15"/>
        <v>0</v>
      </c>
    </row>
    <row r="59" spans="1:10" x14ac:dyDescent="0.35">
      <c r="A59" s="15" t="s">
        <v>7</v>
      </c>
      <c r="B59" s="15" t="s">
        <v>19</v>
      </c>
      <c r="C59" s="19" t="s">
        <v>8</v>
      </c>
      <c r="D59" s="1">
        <f t="shared" si="10"/>
        <v>1</v>
      </c>
      <c r="E59" s="25">
        <f t="shared" si="11"/>
        <v>1.4999999999999999E-2</v>
      </c>
      <c r="F59" s="20">
        <f t="shared" si="12"/>
        <v>43500</v>
      </c>
      <c r="G59" s="18">
        <f t="shared" si="13"/>
        <v>2900000</v>
      </c>
      <c r="I59" t="b">
        <f t="shared" si="14"/>
        <v>0</v>
      </c>
      <c r="J59" t="b">
        <f t="shared" si="15"/>
        <v>0</v>
      </c>
    </row>
    <row r="60" spans="1:10" x14ac:dyDescent="0.35">
      <c r="A60" s="15" t="s">
        <v>7</v>
      </c>
      <c r="B60" s="15" t="s">
        <v>19</v>
      </c>
      <c r="C60" s="19" t="s">
        <v>9</v>
      </c>
      <c r="D60" s="1">
        <f t="shared" si="10"/>
        <v>2</v>
      </c>
      <c r="E60" s="25">
        <f t="shared" si="11"/>
        <v>0.02</v>
      </c>
      <c r="F60" s="20">
        <f t="shared" si="12"/>
        <v>128000</v>
      </c>
      <c r="G60" s="18">
        <f t="shared" si="13"/>
        <v>6400000</v>
      </c>
      <c r="I60" t="b">
        <f t="shared" si="14"/>
        <v>0</v>
      </c>
      <c r="J60" t="b">
        <f t="shared" si="15"/>
        <v>0</v>
      </c>
    </row>
    <row r="61" spans="1:10" x14ac:dyDescent="0.35">
      <c r="A61" s="15" t="s">
        <v>10</v>
      </c>
      <c r="B61" s="15" t="s">
        <v>5</v>
      </c>
      <c r="C61" s="14" t="s">
        <v>6</v>
      </c>
      <c r="D61" s="1">
        <f t="shared" si="10"/>
        <v>1</v>
      </c>
      <c r="E61" s="25">
        <f t="shared" si="11"/>
        <v>0.01</v>
      </c>
      <c r="F61" s="20">
        <f t="shared" si="12"/>
        <v>23000</v>
      </c>
      <c r="G61" s="18">
        <f t="shared" si="13"/>
        <v>2300000</v>
      </c>
      <c r="I61" t="b">
        <f t="shared" si="14"/>
        <v>0</v>
      </c>
      <c r="J61" t="b">
        <f t="shared" si="15"/>
        <v>0</v>
      </c>
    </row>
    <row r="62" spans="1:10" x14ac:dyDescent="0.35">
      <c r="A62" s="15" t="s">
        <v>10</v>
      </c>
      <c r="B62" s="1" t="s">
        <v>5</v>
      </c>
      <c r="C62" s="19" t="s">
        <v>8</v>
      </c>
      <c r="D62" s="1">
        <f t="shared" si="10"/>
        <v>3</v>
      </c>
      <c r="E62" s="25">
        <f t="shared" si="11"/>
        <v>1.4999999999999999E-2</v>
      </c>
      <c r="F62" s="20">
        <f t="shared" si="12"/>
        <v>130500</v>
      </c>
      <c r="G62" s="18">
        <f t="shared" si="13"/>
        <v>8700000</v>
      </c>
      <c r="I62" t="b">
        <f t="shared" si="14"/>
        <v>0</v>
      </c>
      <c r="J62" t="b">
        <f t="shared" si="15"/>
        <v>0</v>
      </c>
    </row>
    <row r="63" spans="1:10" x14ac:dyDescent="0.35">
      <c r="A63" s="15" t="s">
        <v>10</v>
      </c>
      <c r="B63" s="1" t="s">
        <v>5</v>
      </c>
      <c r="C63" s="19" t="s">
        <v>9</v>
      </c>
      <c r="D63" s="1">
        <f t="shared" si="10"/>
        <v>0</v>
      </c>
      <c r="E63" s="25">
        <f t="shared" si="11"/>
        <v>0</v>
      </c>
      <c r="F63" s="20">
        <f t="shared" si="12"/>
        <v>0</v>
      </c>
      <c r="G63" s="18">
        <f t="shared" si="13"/>
        <v>0</v>
      </c>
      <c r="I63" t="b">
        <f t="shared" si="14"/>
        <v>0</v>
      </c>
      <c r="J63" t="b">
        <f t="shared" si="15"/>
        <v>0</v>
      </c>
    </row>
    <row r="64" spans="1:10" x14ac:dyDescent="0.35">
      <c r="A64" s="15" t="s">
        <v>10</v>
      </c>
      <c r="B64" s="15" t="s">
        <v>17</v>
      </c>
      <c r="C64" s="14" t="s">
        <v>6</v>
      </c>
      <c r="D64" s="1">
        <f t="shared" si="10"/>
        <v>4</v>
      </c>
      <c r="E64" s="25">
        <f t="shared" si="11"/>
        <v>0.01</v>
      </c>
      <c r="F64" s="20">
        <f t="shared" si="12"/>
        <v>92000</v>
      </c>
      <c r="G64" s="18">
        <f t="shared" si="13"/>
        <v>9200000</v>
      </c>
      <c r="I64" t="b">
        <f t="shared" si="14"/>
        <v>0</v>
      </c>
      <c r="J64" t="b">
        <f t="shared" si="15"/>
        <v>0</v>
      </c>
    </row>
    <row r="65" spans="1:10" x14ac:dyDescent="0.35">
      <c r="A65" s="15" t="s">
        <v>10</v>
      </c>
      <c r="B65" s="1" t="s">
        <v>17</v>
      </c>
      <c r="C65" s="19" t="s">
        <v>8</v>
      </c>
      <c r="D65" s="1">
        <f t="shared" si="10"/>
        <v>1</v>
      </c>
      <c r="E65" s="25">
        <f t="shared" si="11"/>
        <v>1.4999999999999999E-2</v>
      </c>
      <c r="F65" s="20">
        <f t="shared" si="12"/>
        <v>43500</v>
      </c>
      <c r="G65" s="18">
        <f t="shared" si="13"/>
        <v>2900000</v>
      </c>
      <c r="I65" t="b">
        <f t="shared" si="14"/>
        <v>0</v>
      </c>
      <c r="J65" t="b">
        <f t="shared" si="15"/>
        <v>0</v>
      </c>
    </row>
    <row r="66" spans="1:10" x14ac:dyDescent="0.35">
      <c r="A66" s="15" t="s">
        <v>10</v>
      </c>
      <c r="B66" s="1" t="s">
        <v>17</v>
      </c>
      <c r="C66" s="19" t="s">
        <v>9</v>
      </c>
      <c r="D66" s="1">
        <f t="shared" si="10"/>
        <v>0</v>
      </c>
      <c r="E66" s="25">
        <f t="shared" si="11"/>
        <v>0</v>
      </c>
      <c r="F66" s="20">
        <f t="shared" si="12"/>
        <v>0</v>
      </c>
      <c r="G66" s="18">
        <f t="shared" si="13"/>
        <v>0</v>
      </c>
      <c r="I66" t="b">
        <f t="shared" si="14"/>
        <v>0</v>
      </c>
      <c r="J66" t="b">
        <f t="shared" si="15"/>
        <v>0</v>
      </c>
    </row>
    <row r="67" spans="1:10" x14ac:dyDescent="0.35">
      <c r="A67" s="15" t="s">
        <v>10</v>
      </c>
      <c r="B67" s="15" t="s">
        <v>19</v>
      </c>
      <c r="C67" s="14" t="s">
        <v>6</v>
      </c>
      <c r="D67" s="1">
        <f t="shared" si="10"/>
        <v>1</v>
      </c>
      <c r="E67" s="25">
        <f t="shared" si="11"/>
        <v>0.01</v>
      </c>
      <c r="F67" s="20">
        <f t="shared" si="12"/>
        <v>23000</v>
      </c>
      <c r="G67" s="18">
        <f t="shared" si="13"/>
        <v>2300000</v>
      </c>
      <c r="I67" t="b">
        <f t="shared" si="14"/>
        <v>0</v>
      </c>
      <c r="J67" t="b">
        <f t="shared" si="15"/>
        <v>0</v>
      </c>
    </row>
    <row r="68" spans="1:10" x14ac:dyDescent="0.35">
      <c r="A68" s="15" t="s">
        <v>10</v>
      </c>
      <c r="B68" s="1" t="s">
        <v>19</v>
      </c>
      <c r="C68" s="19" t="s">
        <v>8</v>
      </c>
      <c r="D68" s="1">
        <f t="shared" si="10"/>
        <v>5</v>
      </c>
      <c r="E68" s="25">
        <f t="shared" si="11"/>
        <v>1.4999999999999999E-2</v>
      </c>
      <c r="F68" s="20">
        <f t="shared" si="12"/>
        <v>217500</v>
      </c>
      <c r="G68" s="18">
        <f t="shared" si="13"/>
        <v>14500000</v>
      </c>
      <c r="I68" t="b">
        <f t="shared" si="14"/>
        <v>1</v>
      </c>
      <c r="J68" t="b">
        <f t="shared" si="15"/>
        <v>1</v>
      </c>
    </row>
    <row r="69" spans="1:10" x14ac:dyDescent="0.35">
      <c r="A69" s="15" t="s">
        <v>10</v>
      </c>
      <c r="B69" s="1" t="s">
        <v>19</v>
      </c>
      <c r="C69" s="19" t="s">
        <v>9</v>
      </c>
      <c r="D69" s="1">
        <f t="shared" si="10"/>
        <v>1</v>
      </c>
      <c r="E69" s="25">
        <f t="shared" si="11"/>
        <v>0.02</v>
      </c>
      <c r="F69" s="20">
        <f t="shared" si="12"/>
        <v>64000</v>
      </c>
      <c r="G69" s="18">
        <f t="shared" si="13"/>
        <v>3200000</v>
      </c>
      <c r="I69" t="b">
        <f t="shared" si="14"/>
        <v>0</v>
      </c>
      <c r="J69" t="b">
        <f t="shared" si="15"/>
        <v>0</v>
      </c>
    </row>
    <row r="70" spans="1:10" x14ac:dyDescent="0.35">
      <c r="A70" s="15" t="s">
        <v>16</v>
      </c>
      <c r="B70" s="15" t="s">
        <v>5</v>
      </c>
      <c r="C70" s="14" t="s">
        <v>6</v>
      </c>
      <c r="D70" s="1">
        <f t="shared" si="10"/>
        <v>1</v>
      </c>
      <c r="E70" s="25">
        <f t="shared" si="11"/>
        <v>0.01</v>
      </c>
      <c r="F70" s="20">
        <f t="shared" si="12"/>
        <v>23000</v>
      </c>
      <c r="G70" s="18">
        <f t="shared" si="13"/>
        <v>2300000</v>
      </c>
      <c r="I70" t="b">
        <f t="shared" si="14"/>
        <v>0</v>
      </c>
      <c r="J70" t="b">
        <f t="shared" si="15"/>
        <v>0</v>
      </c>
    </row>
    <row r="71" spans="1:10" x14ac:dyDescent="0.35">
      <c r="A71" s="15" t="s">
        <v>16</v>
      </c>
      <c r="B71" s="1" t="s">
        <v>5</v>
      </c>
      <c r="C71" s="19" t="s">
        <v>8</v>
      </c>
      <c r="D71" s="1">
        <f t="shared" si="10"/>
        <v>0</v>
      </c>
      <c r="E71" s="25">
        <f t="shared" si="11"/>
        <v>0</v>
      </c>
      <c r="F71" s="20">
        <f t="shared" si="12"/>
        <v>0</v>
      </c>
      <c r="G71" s="18">
        <f t="shared" si="13"/>
        <v>0</v>
      </c>
      <c r="I71" t="b">
        <f t="shared" si="14"/>
        <v>0</v>
      </c>
      <c r="J71" t="b">
        <f t="shared" si="15"/>
        <v>0</v>
      </c>
    </row>
    <row r="72" spans="1:10" x14ac:dyDescent="0.35">
      <c r="A72" s="15" t="s">
        <v>16</v>
      </c>
      <c r="B72" s="1" t="s">
        <v>5</v>
      </c>
      <c r="C72" s="19" t="s">
        <v>9</v>
      </c>
      <c r="D72" s="1">
        <f t="shared" si="10"/>
        <v>0</v>
      </c>
      <c r="E72" s="25">
        <f t="shared" si="11"/>
        <v>0</v>
      </c>
      <c r="F72" s="20">
        <f t="shared" si="12"/>
        <v>0</v>
      </c>
      <c r="G72" s="18">
        <f t="shared" si="13"/>
        <v>0</v>
      </c>
      <c r="I72" t="b">
        <f t="shared" si="14"/>
        <v>0</v>
      </c>
      <c r="J72" t="b">
        <f t="shared" si="15"/>
        <v>0</v>
      </c>
    </row>
    <row r="73" spans="1:10" x14ac:dyDescent="0.35">
      <c r="A73" s="15" t="s">
        <v>16</v>
      </c>
      <c r="B73" s="15" t="s">
        <v>17</v>
      </c>
      <c r="C73" s="14" t="s">
        <v>6</v>
      </c>
      <c r="D73" s="1">
        <f t="shared" si="10"/>
        <v>0</v>
      </c>
      <c r="E73" s="25">
        <f t="shared" si="11"/>
        <v>0</v>
      </c>
      <c r="F73" s="20">
        <f t="shared" si="12"/>
        <v>0</v>
      </c>
      <c r="G73" s="18">
        <f t="shared" si="13"/>
        <v>0</v>
      </c>
      <c r="I73" t="b">
        <f t="shared" si="14"/>
        <v>0</v>
      </c>
      <c r="J73" t="b">
        <f t="shared" si="15"/>
        <v>0</v>
      </c>
    </row>
    <row r="74" spans="1:10" x14ac:dyDescent="0.35">
      <c r="A74" s="15" t="s">
        <v>16</v>
      </c>
      <c r="B74" s="1" t="s">
        <v>17</v>
      </c>
      <c r="C74" s="19" t="s">
        <v>8</v>
      </c>
      <c r="D74" s="1">
        <f t="shared" si="10"/>
        <v>3</v>
      </c>
      <c r="E74" s="25">
        <f t="shared" si="11"/>
        <v>1.4999999999999999E-2</v>
      </c>
      <c r="F74" s="20">
        <f t="shared" si="12"/>
        <v>130500</v>
      </c>
      <c r="G74" s="18">
        <f t="shared" si="13"/>
        <v>8700000</v>
      </c>
      <c r="I74" t="b">
        <f t="shared" si="14"/>
        <v>0</v>
      </c>
      <c r="J74" t="b">
        <f t="shared" si="15"/>
        <v>0</v>
      </c>
    </row>
    <row r="75" spans="1:10" x14ac:dyDescent="0.35">
      <c r="A75" s="15" t="s">
        <v>16</v>
      </c>
      <c r="B75" s="1" t="s">
        <v>17</v>
      </c>
      <c r="C75" s="19" t="s">
        <v>9</v>
      </c>
      <c r="D75" s="1">
        <f t="shared" si="10"/>
        <v>2</v>
      </c>
      <c r="E75" s="25">
        <f t="shared" si="11"/>
        <v>0.02</v>
      </c>
      <c r="F75" s="20">
        <f t="shared" si="12"/>
        <v>128000</v>
      </c>
      <c r="G75" s="18">
        <f t="shared" si="13"/>
        <v>6400000</v>
      </c>
      <c r="I75" t="b">
        <f t="shared" si="14"/>
        <v>0</v>
      </c>
      <c r="J75" t="b">
        <f t="shared" si="15"/>
        <v>0</v>
      </c>
    </row>
    <row r="76" spans="1:10" x14ac:dyDescent="0.35">
      <c r="A76" s="15" t="s">
        <v>16</v>
      </c>
      <c r="B76" s="15" t="s">
        <v>19</v>
      </c>
      <c r="C76" s="14" t="s">
        <v>6</v>
      </c>
      <c r="D76" s="1">
        <f t="shared" si="10"/>
        <v>1</v>
      </c>
      <c r="E76" s="25">
        <f t="shared" si="11"/>
        <v>0.01</v>
      </c>
      <c r="F76" s="20">
        <f t="shared" si="12"/>
        <v>23000</v>
      </c>
      <c r="G76" s="18">
        <f t="shared" si="13"/>
        <v>2300000</v>
      </c>
      <c r="I76" t="b">
        <f t="shared" si="14"/>
        <v>0</v>
      </c>
      <c r="J76" t="b">
        <f t="shared" si="15"/>
        <v>0</v>
      </c>
    </row>
    <row r="77" spans="1:10" x14ac:dyDescent="0.35">
      <c r="A77" s="15" t="s">
        <v>16</v>
      </c>
      <c r="B77" s="1" t="s">
        <v>19</v>
      </c>
      <c r="C77" s="19" t="s">
        <v>8</v>
      </c>
      <c r="D77" s="1">
        <f t="shared" si="10"/>
        <v>4</v>
      </c>
      <c r="E77" s="25">
        <f t="shared" si="11"/>
        <v>1.4999999999999999E-2</v>
      </c>
      <c r="F77" s="20">
        <f t="shared" si="12"/>
        <v>174000</v>
      </c>
      <c r="G77" s="18">
        <f t="shared" si="13"/>
        <v>11600000</v>
      </c>
      <c r="I77" t="b">
        <f t="shared" si="14"/>
        <v>0</v>
      </c>
      <c r="J77" t="b">
        <f t="shared" si="15"/>
        <v>0</v>
      </c>
    </row>
    <row r="78" spans="1:10" x14ac:dyDescent="0.35">
      <c r="A78" s="15" t="s">
        <v>16</v>
      </c>
      <c r="B78" s="1" t="s">
        <v>19</v>
      </c>
      <c r="C78" s="19" t="s">
        <v>9</v>
      </c>
      <c r="D78" s="1">
        <f t="shared" si="10"/>
        <v>0</v>
      </c>
      <c r="E78" s="25">
        <f t="shared" si="11"/>
        <v>0</v>
      </c>
      <c r="F78" s="20">
        <f t="shared" si="12"/>
        <v>0</v>
      </c>
      <c r="G78" s="18">
        <f t="shared" si="13"/>
        <v>0</v>
      </c>
      <c r="I78" t="b">
        <f t="shared" si="14"/>
        <v>0</v>
      </c>
      <c r="J78" t="b">
        <f t="shared" si="15"/>
        <v>0</v>
      </c>
    </row>
    <row r="79" spans="1:10" x14ac:dyDescent="0.35">
      <c r="A79" s="15" t="s">
        <v>14</v>
      </c>
      <c r="B79" s="15" t="s">
        <v>5</v>
      </c>
      <c r="C79" s="14" t="s">
        <v>6</v>
      </c>
      <c r="D79" s="1">
        <f t="shared" si="10"/>
        <v>2</v>
      </c>
      <c r="E79" s="25">
        <f t="shared" si="11"/>
        <v>0.01</v>
      </c>
      <c r="F79" s="20">
        <f t="shared" si="12"/>
        <v>46000</v>
      </c>
      <c r="G79" s="18">
        <f t="shared" si="13"/>
        <v>4600000</v>
      </c>
      <c r="I79" t="b">
        <f t="shared" si="14"/>
        <v>0</v>
      </c>
      <c r="J79" t="b">
        <f t="shared" si="15"/>
        <v>0</v>
      </c>
    </row>
    <row r="80" spans="1:10" x14ac:dyDescent="0.35">
      <c r="A80" s="1" t="s">
        <v>14</v>
      </c>
      <c r="B80" s="1" t="s">
        <v>5</v>
      </c>
      <c r="C80" s="19" t="s">
        <v>8</v>
      </c>
      <c r="D80" s="1">
        <f t="shared" si="10"/>
        <v>1</v>
      </c>
      <c r="E80" s="25">
        <f t="shared" si="11"/>
        <v>1.4999999999999999E-2</v>
      </c>
      <c r="F80" s="20">
        <f t="shared" si="12"/>
        <v>43500</v>
      </c>
      <c r="G80" s="18">
        <f t="shared" si="13"/>
        <v>2900000</v>
      </c>
      <c r="I80" t="b">
        <f t="shared" si="14"/>
        <v>0</v>
      </c>
      <c r="J80" t="b">
        <f t="shared" si="15"/>
        <v>0</v>
      </c>
    </row>
    <row r="81" spans="1:12" x14ac:dyDescent="0.35">
      <c r="A81" s="1" t="s">
        <v>14</v>
      </c>
      <c r="B81" s="1" t="s">
        <v>5</v>
      </c>
      <c r="C81" s="19" t="s">
        <v>9</v>
      </c>
      <c r="D81" s="1">
        <f t="shared" si="10"/>
        <v>0</v>
      </c>
      <c r="E81" s="25">
        <f t="shared" si="11"/>
        <v>0</v>
      </c>
      <c r="F81" s="20">
        <f t="shared" si="12"/>
        <v>0</v>
      </c>
      <c r="G81" s="18">
        <f t="shared" si="13"/>
        <v>0</v>
      </c>
      <c r="I81" t="b">
        <f t="shared" si="14"/>
        <v>0</v>
      </c>
      <c r="J81" t="b">
        <f t="shared" si="15"/>
        <v>0</v>
      </c>
    </row>
    <row r="82" spans="1:12" x14ac:dyDescent="0.35">
      <c r="A82" s="15" t="s">
        <v>14</v>
      </c>
      <c r="B82" s="15" t="s">
        <v>17</v>
      </c>
      <c r="C82" s="14" t="s">
        <v>6</v>
      </c>
      <c r="D82" s="1">
        <f t="shared" si="10"/>
        <v>1</v>
      </c>
      <c r="E82" s="25">
        <f t="shared" si="11"/>
        <v>0.01</v>
      </c>
      <c r="F82" s="20">
        <f t="shared" si="12"/>
        <v>23000</v>
      </c>
      <c r="G82" s="18">
        <f t="shared" si="13"/>
        <v>2300000</v>
      </c>
      <c r="I82" t="b">
        <f t="shared" si="14"/>
        <v>0</v>
      </c>
      <c r="J82" t="b">
        <f t="shared" si="15"/>
        <v>0</v>
      </c>
    </row>
    <row r="83" spans="1:12" x14ac:dyDescent="0.35">
      <c r="A83" s="1" t="s">
        <v>14</v>
      </c>
      <c r="B83" s="1" t="s">
        <v>17</v>
      </c>
      <c r="C83" s="19" t="s">
        <v>8</v>
      </c>
      <c r="D83" s="1">
        <f t="shared" si="10"/>
        <v>1</v>
      </c>
      <c r="E83" s="25">
        <f t="shared" si="11"/>
        <v>1.4999999999999999E-2</v>
      </c>
      <c r="F83" s="20">
        <f t="shared" si="12"/>
        <v>43500</v>
      </c>
      <c r="G83" s="18">
        <f t="shared" si="13"/>
        <v>2900000</v>
      </c>
      <c r="I83" t="b">
        <f t="shared" si="14"/>
        <v>0</v>
      </c>
      <c r="J83" t="b">
        <f t="shared" si="15"/>
        <v>0</v>
      </c>
    </row>
    <row r="84" spans="1:12" x14ac:dyDescent="0.35">
      <c r="A84" s="1" t="s">
        <v>14</v>
      </c>
      <c r="B84" s="1" t="s">
        <v>17</v>
      </c>
      <c r="C84" s="19" t="s">
        <v>9</v>
      </c>
      <c r="D84" s="1">
        <f t="shared" si="10"/>
        <v>1</v>
      </c>
      <c r="E84" s="25">
        <f t="shared" si="11"/>
        <v>0.02</v>
      </c>
      <c r="F84" s="20">
        <f t="shared" si="12"/>
        <v>64000</v>
      </c>
      <c r="G84" s="18">
        <f t="shared" si="13"/>
        <v>3200000</v>
      </c>
      <c r="I84" t="b">
        <f t="shared" si="14"/>
        <v>0</v>
      </c>
      <c r="J84" t="b">
        <f t="shared" si="15"/>
        <v>0</v>
      </c>
    </row>
    <row r="85" spans="1:12" x14ac:dyDescent="0.35">
      <c r="A85" s="15" t="s">
        <v>14</v>
      </c>
      <c r="B85" s="15" t="s">
        <v>19</v>
      </c>
      <c r="C85" s="14" t="s">
        <v>6</v>
      </c>
      <c r="D85" s="1">
        <f t="shared" si="10"/>
        <v>4</v>
      </c>
      <c r="E85" s="25">
        <f t="shared" si="11"/>
        <v>0.01</v>
      </c>
      <c r="F85" s="20">
        <f t="shared" si="12"/>
        <v>92000</v>
      </c>
      <c r="G85" s="18">
        <f t="shared" si="13"/>
        <v>9200000</v>
      </c>
      <c r="I85" t="b">
        <f t="shared" si="14"/>
        <v>0</v>
      </c>
      <c r="J85" t="b">
        <f t="shared" si="15"/>
        <v>0</v>
      </c>
    </row>
    <row r="86" spans="1:12" x14ac:dyDescent="0.35">
      <c r="A86" s="1" t="s">
        <v>14</v>
      </c>
      <c r="B86" s="1" t="s">
        <v>19</v>
      </c>
      <c r="C86" s="19" t="s">
        <v>8</v>
      </c>
      <c r="D86" s="1">
        <f t="shared" si="10"/>
        <v>1</v>
      </c>
      <c r="E86" s="25">
        <f t="shared" si="11"/>
        <v>1.4999999999999999E-2</v>
      </c>
      <c r="F86" s="20">
        <f t="shared" si="12"/>
        <v>43500</v>
      </c>
      <c r="G86" s="18">
        <f t="shared" si="13"/>
        <v>2900000</v>
      </c>
      <c r="I86" t="b">
        <f t="shared" si="14"/>
        <v>0</v>
      </c>
      <c r="J86" t="b">
        <f t="shared" si="15"/>
        <v>0</v>
      </c>
    </row>
    <row r="87" spans="1:12" x14ac:dyDescent="0.35">
      <c r="A87" s="1" t="s">
        <v>14</v>
      </c>
      <c r="B87" s="1" t="s">
        <v>19</v>
      </c>
      <c r="C87" s="19" t="s">
        <v>9</v>
      </c>
      <c r="D87" s="1">
        <f t="shared" si="10"/>
        <v>1</v>
      </c>
      <c r="E87" s="25">
        <f t="shared" si="11"/>
        <v>0.02</v>
      </c>
      <c r="F87" s="20">
        <f t="shared" si="12"/>
        <v>64000</v>
      </c>
      <c r="G87" s="18">
        <f t="shared" si="13"/>
        <v>3200000</v>
      </c>
      <c r="I87" t="b">
        <f t="shared" si="14"/>
        <v>0</v>
      </c>
      <c r="J87" t="b">
        <f t="shared" si="15"/>
        <v>0</v>
      </c>
    </row>
    <row r="89" spans="1:12" x14ac:dyDescent="0.35">
      <c r="A89" t="s">
        <v>0</v>
      </c>
      <c r="B89" t="s">
        <v>1</v>
      </c>
    </row>
    <row r="90" spans="1:12" x14ac:dyDescent="0.35">
      <c r="A90" s="1" t="s">
        <v>17</v>
      </c>
      <c r="B90" s="1" t="s">
        <v>9</v>
      </c>
      <c r="C90" t="s">
        <v>31</v>
      </c>
    </row>
    <row r="92" spans="1:12" x14ac:dyDescent="0.35">
      <c r="A92" t="s">
        <v>23</v>
      </c>
      <c r="C92">
        <f>DSUM(A51:F87,F51,A89:B90)</f>
        <v>384000</v>
      </c>
      <c r="D92" t="s">
        <v>32</v>
      </c>
    </row>
    <row r="93" spans="1:12" x14ac:dyDescent="0.35">
      <c r="A93" t="s">
        <v>26</v>
      </c>
      <c r="D93">
        <f>DSUM(A51:G87,D51,A89:B90)</f>
        <v>6</v>
      </c>
      <c r="E93" t="s">
        <v>27</v>
      </c>
    </row>
    <row r="96" spans="1:12" x14ac:dyDescent="0.35">
      <c r="A96" t="s">
        <v>3</v>
      </c>
      <c r="B96" t="s">
        <v>0</v>
      </c>
      <c r="C96" t="s">
        <v>21</v>
      </c>
      <c r="F96" s="31" t="s">
        <v>34</v>
      </c>
      <c r="G96" s="31"/>
      <c r="H96" s="31"/>
      <c r="I96" s="31"/>
      <c r="J96" s="31"/>
      <c r="K96" s="31"/>
      <c r="L96" s="31"/>
    </row>
    <row r="97" spans="1:12" x14ac:dyDescent="0.35">
      <c r="A97" t="s">
        <v>7</v>
      </c>
      <c r="B97" t="s">
        <v>5</v>
      </c>
      <c r="C97">
        <f>SUMIFS($G$52:$G$87,$A$52:$A$87,A97,$B$52:$B$87,B97)</f>
        <v>5500000</v>
      </c>
    </row>
    <row r="98" spans="1:12" x14ac:dyDescent="0.35">
      <c r="A98" t="s">
        <v>7</v>
      </c>
      <c r="B98" t="s">
        <v>17</v>
      </c>
      <c r="C98">
        <f>SUMIFS($G$52:$G$87,$A$52:$A$87,A98,$B$52:$B$87,B98)</f>
        <v>14800000</v>
      </c>
      <c r="D98">
        <f>C98-C97</f>
        <v>9300000</v>
      </c>
      <c r="F98" s="30" t="s">
        <v>35</v>
      </c>
      <c r="G98" s="30"/>
      <c r="H98" s="30"/>
      <c r="I98" s="30"/>
      <c r="J98" s="30"/>
      <c r="K98" s="30"/>
      <c r="L98" s="30"/>
    </row>
    <row r="99" spans="1:12" x14ac:dyDescent="0.35">
      <c r="A99" t="s">
        <v>7</v>
      </c>
      <c r="B99" t="s">
        <v>19</v>
      </c>
      <c r="C99">
        <f>SUMIFS($G$52:$G$87,$A$52:$A$87,A99,$B$52:$B$87,B99)</f>
        <v>11600000</v>
      </c>
      <c r="D99">
        <f>C99-C98</f>
        <v>-3200000</v>
      </c>
    </row>
    <row r="100" spans="1:12" x14ac:dyDescent="0.35">
      <c r="A100" t="s">
        <v>10</v>
      </c>
      <c r="B100" t="s">
        <v>5</v>
      </c>
      <c r="C100">
        <f>SUMIFS($G$52:$G$87,$A$52:$A$87,A100,$B$52:$B$87,B100)</f>
        <v>11000000</v>
      </c>
    </row>
    <row r="101" spans="1:12" x14ac:dyDescent="0.35">
      <c r="A101" t="s">
        <v>10</v>
      </c>
      <c r="B101" t="s">
        <v>17</v>
      </c>
      <c r="C101">
        <f>SUMIFS($G$52:$G$87,$A$52:$A$87,A101,$B$52:$B$87,B101)</f>
        <v>12100000</v>
      </c>
      <c r="D101">
        <f>C101-C100</f>
        <v>1100000</v>
      </c>
      <c r="F101" t="s">
        <v>36</v>
      </c>
      <c r="G101">
        <v>100000</v>
      </c>
    </row>
    <row r="102" spans="1:12" x14ac:dyDescent="0.35">
      <c r="A102" t="s">
        <v>10</v>
      </c>
      <c r="B102" t="s">
        <v>19</v>
      </c>
      <c r="C102">
        <f>SUMIFS($G$52:$G$87,$A$52:$A$87,A102,$B$52:$B$87,B102)</f>
        <v>20000000</v>
      </c>
      <c r="D102">
        <f>C102-C101</f>
        <v>7900000</v>
      </c>
      <c r="F102" t="s">
        <v>37</v>
      </c>
      <c r="G102" s="36">
        <v>50000</v>
      </c>
    </row>
    <row r="103" spans="1:12" x14ac:dyDescent="0.35">
      <c r="A103" t="s">
        <v>16</v>
      </c>
      <c r="B103" t="s">
        <v>5</v>
      </c>
      <c r="C103">
        <f>SUMIFS($G$52:$G$87,$A$52:$A$87,A103,$B$52:$B$87,B103)</f>
        <v>2300000</v>
      </c>
      <c r="F103" t="s">
        <v>38</v>
      </c>
      <c r="G103" s="36">
        <v>4000</v>
      </c>
    </row>
    <row r="104" spans="1:12" x14ac:dyDescent="0.35">
      <c r="A104" t="s">
        <v>16</v>
      </c>
      <c r="B104" t="s">
        <v>17</v>
      </c>
      <c r="C104">
        <f>SUMIFS($G$52:$G$87,$A$52:$A$87,A104,$B$52:$B$87,B104)</f>
        <v>15100000</v>
      </c>
      <c r="D104">
        <f>C104-C103</f>
        <v>12800000</v>
      </c>
      <c r="F104" t="s">
        <v>39</v>
      </c>
      <c r="G104" s="36">
        <v>15000</v>
      </c>
    </row>
    <row r="105" spans="1:12" x14ac:dyDescent="0.35">
      <c r="A105" t="s">
        <v>16</v>
      </c>
      <c r="B105" t="s">
        <v>19</v>
      </c>
      <c r="C105">
        <f>SUMIFS($G$52:$G$87,$A$52:$A$87,A105,$B$52:$B$87,B105)</f>
        <v>13900000</v>
      </c>
      <c r="D105">
        <f>C105-C104</f>
        <v>-1200000</v>
      </c>
      <c r="F105" t="s">
        <v>40</v>
      </c>
      <c r="G105" s="36">
        <v>7000</v>
      </c>
      <c r="H105" t="s">
        <v>45</v>
      </c>
    </row>
    <row r="106" spans="1:12" x14ac:dyDescent="0.35">
      <c r="A106" t="s">
        <v>14</v>
      </c>
      <c r="B106" t="s">
        <v>5</v>
      </c>
      <c r="C106">
        <f>SUMIFS($G$52:$G$87,$A$52:$A$87,A106,$B$52:$B$87,B106)</f>
        <v>7500000</v>
      </c>
    </row>
    <row r="107" spans="1:12" x14ac:dyDescent="0.35">
      <c r="A107" t="s">
        <v>14</v>
      </c>
      <c r="B107" t="s">
        <v>17</v>
      </c>
      <c r="C107">
        <f>SUMIFS($G$52:$G$87,$A$52:$A$87,A107,$B$52:$B$87,B107)</f>
        <v>8400000</v>
      </c>
      <c r="D107">
        <f>C107-C106</f>
        <v>900000</v>
      </c>
    </row>
    <row r="108" spans="1:12" x14ac:dyDescent="0.35">
      <c r="A108" t="s">
        <v>14</v>
      </c>
      <c r="B108" t="s">
        <v>19</v>
      </c>
      <c r="C108">
        <f>SUMIFS($G$52:$G$87,$A$52:$A$87,A108,$B$52:$B$87,B108)</f>
        <v>15300000</v>
      </c>
      <c r="D108">
        <f>C108-C107</f>
        <v>6900000</v>
      </c>
    </row>
  </sheetData>
  <mergeCells count="4">
    <mergeCell ref="K42:M42"/>
    <mergeCell ref="B42:D42"/>
    <mergeCell ref="E42:G42"/>
    <mergeCell ref="H42:J42"/>
  </mergeCells>
  <conditionalFormatting sqref="A52:G87">
    <cfRule type="expression" dxfId="1" priority="2">
      <formula>$F52=LARGE($F$52:$F$87,1)</formula>
    </cfRule>
    <cfRule type="expression" dxfId="0" priority="3">
      <formula>$D52=0</formula>
    </cfRule>
  </conditionalFormatting>
  <conditionalFormatting sqref="D97:D108">
    <cfRule type="iconSet" priority="1">
      <iconSet iconSet="3Arrows">
        <cfvo type="percent" val="0"/>
        <cfvo type="num" val="0"/>
        <cfvo type="num" val="0"/>
      </iconSet>
    </cfRule>
  </conditionalFormatting>
  <dataValidations count="3">
    <dataValidation type="list" allowBlank="1" showInputMessage="1" showErrorMessage="1" sqref="A90" xr:uid="{C1042E19-EF62-47E1-A6E7-45FD058371B1}">
      <formula1>"Jan,Feb,Mar"</formula1>
    </dataValidation>
    <dataValidation type="list" allowBlank="1" showInputMessage="1" showErrorMessage="1" sqref="B90" xr:uid="{42B6F690-7C61-41CF-AC61-9AEE331E64BB}">
      <formula1>"Series 3, Series 5, Series 7"</formula1>
    </dataValidation>
    <dataValidation type="custom" errorStyle="warning" allowBlank="1" showInputMessage="1" showErrorMessage="1" error="Total budget is too high" sqref="G102:G105" xr:uid="{E52B71A6-12CB-4AF2-A070-35E1214F8AB1}">
      <formula1>SUM(G102:G105)&lt;=G101</formula1>
    </dataValidation>
  </dataValidation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4A883-9D15-4B02-92AC-5FC936B7979E}">
  <dimension ref="A3:C19"/>
  <sheetViews>
    <sheetView workbookViewId="0">
      <selection activeCell="C4" sqref="C4"/>
    </sheetView>
  </sheetViews>
  <sheetFormatPr defaultRowHeight="14.5" x14ac:dyDescent="0.35"/>
  <cols>
    <col min="1" max="1" width="12.36328125" bestFit="1" customWidth="1"/>
    <col min="2" max="2" width="16.08984375" bestFit="1" customWidth="1"/>
    <col min="3" max="3" width="17.1796875" bestFit="1" customWidth="1"/>
  </cols>
  <sheetData>
    <row r="3" spans="1:3" x14ac:dyDescent="0.35">
      <c r="A3" s="32" t="s">
        <v>41</v>
      </c>
      <c r="B3" t="s">
        <v>43</v>
      </c>
      <c r="C3" t="s">
        <v>44</v>
      </c>
    </row>
    <row r="4" spans="1:3" x14ac:dyDescent="0.35">
      <c r="A4" s="33" t="s">
        <v>5</v>
      </c>
      <c r="B4" s="35">
        <v>26300000</v>
      </c>
      <c r="C4" s="35"/>
    </row>
    <row r="5" spans="1:3" x14ac:dyDescent="0.35">
      <c r="A5" s="34" t="s">
        <v>14</v>
      </c>
      <c r="B5" s="35">
        <v>7500000</v>
      </c>
      <c r="C5" s="35">
        <v>2</v>
      </c>
    </row>
    <row r="6" spans="1:3" x14ac:dyDescent="0.35">
      <c r="A6" s="34" t="s">
        <v>16</v>
      </c>
      <c r="B6" s="35">
        <v>2300000</v>
      </c>
      <c r="C6" s="35">
        <v>4</v>
      </c>
    </row>
    <row r="7" spans="1:3" x14ac:dyDescent="0.35">
      <c r="A7" s="34" t="s">
        <v>7</v>
      </c>
      <c r="B7" s="35">
        <v>5500000</v>
      </c>
      <c r="C7" s="35">
        <v>3</v>
      </c>
    </row>
    <row r="8" spans="1:3" x14ac:dyDescent="0.35">
      <c r="A8" s="34" t="s">
        <v>10</v>
      </c>
      <c r="B8" s="35">
        <v>11000000</v>
      </c>
      <c r="C8" s="35">
        <v>1</v>
      </c>
    </row>
    <row r="9" spans="1:3" x14ac:dyDescent="0.35">
      <c r="A9" s="33" t="s">
        <v>17</v>
      </c>
      <c r="B9" s="35">
        <v>50400000</v>
      </c>
      <c r="C9" s="35"/>
    </row>
    <row r="10" spans="1:3" x14ac:dyDescent="0.35">
      <c r="A10" s="34" t="s">
        <v>14</v>
      </c>
      <c r="B10" s="35">
        <v>8400000</v>
      </c>
      <c r="C10" s="35">
        <v>4</v>
      </c>
    </row>
    <row r="11" spans="1:3" x14ac:dyDescent="0.35">
      <c r="A11" s="34" t="s">
        <v>16</v>
      </c>
      <c r="B11" s="35">
        <v>15100000</v>
      </c>
      <c r="C11" s="35">
        <v>1</v>
      </c>
    </row>
    <row r="12" spans="1:3" x14ac:dyDescent="0.35">
      <c r="A12" s="34" t="s">
        <v>7</v>
      </c>
      <c r="B12" s="35">
        <v>14800000</v>
      </c>
      <c r="C12" s="35">
        <v>2</v>
      </c>
    </row>
    <row r="13" spans="1:3" x14ac:dyDescent="0.35">
      <c r="A13" s="34" t="s">
        <v>10</v>
      </c>
      <c r="B13" s="35">
        <v>12100000</v>
      </c>
      <c r="C13" s="35">
        <v>3</v>
      </c>
    </row>
    <row r="14" spans="1:3" x14ac:dyDescent="0.35">
      <c r="A14" s="33" t="s">
        <v>19</v>
      </c>
      <c r="B14" s="35">
        <v>60800000</v>
      </c>
      <c r="C14" s="35"/>
    </row>
    <row r="15" spans="1:3" x14ac:dyDescent="0.35">
      <c r="A15" s="34" t="s">
        <v>14</v>
      </c>
      <c r="B15" s="35">
        <v>15300000</v>
      </c>
      <c r="C15" s="35">
        <v>2</v>
      </c>
    </row>
    <row r="16" spans="1:3" x14ac:dyDescent="0.35">
      <c r="A16" s="34" t="s">
        <v>16</v>
      </c>
      <c r="B16" s="35">
        <v>13900000</v>
      </c>
      <c r="C16" s="35">
        <v>3</v>
      </c>
    </row>
    <row r="17" spans="1:3" x14ac:dyDescent="0.35">
      <c r="A17" s="34" t="s">
        <v>7</v>
      </c>
      <c r="B17" s="35">
        <v>11600000</v>
      </c>
      <c r="C17" s="35">
        <v>4</v>
      </c>
    </row>
    <row r="18" spans="1:3" x14ac:dyDescent="0.35">
      <c r="A18" s="34" t="s">
        <v>10</v>
      </c>
      <c r="B18" s="35">
        <v>20000000</v>
      </c>
      <c r="C18" s="35">
        <v>1</v>
      </c>
    </row>
    <row r="19" spans="1:3" x14ac:dyDescent="0.35">
      <c r="A19" s="33" t="s">
        <v>42</v>
      </c>
      <c r="B19" s="35">
        <v>137500000</v>
      </c>
      <c r="C19" s="3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E7A89-4D7D-439D-B534-2E1C35DE5CCB}">
  <dimension ref="A3:B16"/>
  <sheetViews>
    <sheetView workbookViewId="0">
      <selection activeCell="B4" sqref="B4"/>
    </sheetView>
  </sheetViews>
  <sheetFormatPr defaultRowHeight="14.5" x14ac:dyDescent="0.35"/>
  <cols>
    <col min="1" max="1" width="12.36328125" bestFit="1" customWidth="1"/>
    <col min="2" max="2" width="16.08984375" bestFit="1" customWidth="1"/>
  </cols>
  <sheetData>
    <row r="3" spans="1:2" x14ac:dyDescent="0.35">
      <c r="A3" s="32" t="s">
        <v>41</v>
      </c>
      <c r="B3" t="s">
        <v>43</v>
      </c>
    </row>
    <row r="4" spans="1:2" x14ac:dyDescent="0.35">
      <c r="A4" s="33" t="s">
        <v>6</v>
      </c>
      <c r="B4" s="35">
        <v>41400000</v>
      </c>
    </row>
    <row r="5" spans="1:2" x14ac:dyDescent="0.35">
      <c r="A5" s="34" t="s">
        <v>5</v>
      </c>
      <c r="B5" s="35">
        <v>11500000</v>
      </c>
    </row>
    <row r="6" spans="1:2" x14ac:dyDescent="0.35">
      <c r="A6" s="34" t="s">
        <v>17</v>
      </c>
      <c r="B6" s="35">
        <v>13800000</v>
      </c>
    </row>
    <row r="7" spans="1:2" x14ac:dyDescent="0.35">
      <c r="A7" s="34" t="s">
        <v>19</v>
      </c>
      <c r="B7" s="35">
        <v>16100000</v>
      </c>
    </row>
    <row r="8" spans="1:2" x14ac:dyDescent="0.35">
      <c r="A8" s="33" t="s">
        <v>8</v>
      </c>
      <c r="B8" s="35">
        <v>60900000</v>
      </c>
    </row>
    <row r="9" spans="1:2" x14ac:dyDescent="0.35">
      <c r="A9" s="34" t="s">
        <v>5</v>
      </c>
      <c r="B9" s="35">
        <v>11600000</v>
      </c>
    </row>
    <row r="10" spans="1:2" x14ac:dyDescent="0.35">
      <c r="A10" s="34" t="s">
        <v>17</v>
      </c>
      <c r="B10" s="35">
        <v>17400000</v>
      </c>
    </row>
    <row r="11" spans="1:2" x14ac:dyDescent="0.35">
      <c r="A11" s="34" t="s">
        <v>19</v>
      </c>
      <c r="B11" s="35">
        <v>31900000</v>
      </c>
    </row>
    <row r="12" spans="1:2" x14ac:dyDescent="0.35">
      <c r="A12" s="33" t="s">
        <v>9</v>
      </c>
      <c r="B12" s="35">
        <v>35200000</v>
      </c>
    </row>
    <row r="13" spans="1:2" x14ac:dyDescent="0.35">
      <c r="A13" s="34" t="s">
        <v>5</v>
      </c>
      <c r="B13" s="35">
        <v>3200000</v>
      </c>
    </row>
    <row r="14" spans="1:2" x14ac:dyDescent="0.35">
      <c r="A14" s="34" t="s">
        <v>17</v>
      </c>
      <c r="B14" s="35">
        <v>19200000</v>
      </c>
    </row>
    <row r="15" spans="1:2" x14ac:dyDescent="0.35">
      <c r="A15" s="34" t="s">
        <v>19</v>
      </c>
      <c r="B15" s="35">
        <v>12800000</v>
      </c>
    </row>
    <row r="16" spans="1:2" x14ac:dyDescent="0.35">
      <c r="A16" s="33" t="s">
        <v>42</v>
      </c>
      <c r="B16" s="35">
        <v>137500000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Sheet3</vt:lpstr>
      <vt:lpstr>Sheet5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2019-11-11T04:30:33Z</dcterms:created>
  <dcterms:modified xsi:type="dcterms:W3CDTF">2020-04-17T10:58:19Z</dcterms:modified>
</cp:coreProperties>
</file>