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180" windowHeight="9350"/>
  </bookViews>
  <sheets>
    <sheet name="Ex. 10.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8" i="1" l="1"/>
  <c r="J8" i="1" s="1"/>
  <c r="F7" i="1"/>
  <c r="J7" i="1" s="1"/>
  <c r="E7" i="1"/>
  <c r="H7" i="1"/>
  <c r="G14" i="1"/>
  <c r="G13" i="1"/>
  <c r="G12" i="1"/>
  <c r="G11" i="1"/>
  <c r="G10" i="1"/>
  <c r="G9" i="1"/>
  <c r="G8" i="1"/>
  <c r="G7" i="1"/>
  <c r="F14" i="1"/>
  <c r="J14" i="1" s="1"/>
  <c r="F13" i="1"/>
  <c r="J13" i="1"/>
  <c r="F12" i="1"/>
  <c r="J12" i="1" s="1"/>
  <c r="F11" i="1"/>
  <c r="J11" i="1"/>
  <c r="F10" i="1"/>
  <c r="J10" i="1" s="1"/>
  <c r="F9" i="1"/>
  <c r="J9" i="1"/>
  <c r="E8" i="1"/>
  <c r="I8" i="1" s="1"/>
  <c r="E9" i="1"/>
  <c r="I9" i="1"/>
  <c r="E10" i="1"/>
  <c r="I10" i="1" s="1"/>
  <c r="E11" i="1"/>
  <c r="H11" i="1" s="1"/>
  <c r="I11" i="1"/>
  <c r="E12" i="1"/>
  <c r="I12" i="1" s="1"/>
  <c r="E13" i="1"/>
  <c r="I13" i="1"/>
  <c r="E14" i="1"/>
  <c r="I14" i="1" s="1"/>
  <c r="I7" i="1"/>
  <c r="H8" i="1"/>
  <c r="H13" i="1"/>
  <c r="H9" i="1"/>
  <c r="H14" i="1"/>
  <c r="I15" i="1" l="1"/>
  <c r="C17" i="1" s="1"/>
  <c r="J15" i="1"/>
  <c r="C18" i="1" s="1"/>
  <c r="H10" i="1"/>
  <c r="H12" i="1"/>
  <c r="H15" i="1" s="1"/>
  <c r="C16" i="1" s="1"/>
</calcChain>
</file>

<file path=xl/sharedStrings.xml><?xml version="1.0" encoding="utf-8"?>
<sst xmlns="http://schemas.openxmlformats.org/spreadsheetml/2006/main" count="31" uniqueCount="30">
  <si>
    <t>Year</t>
  </si>
  <si>
    <t>Ex. 10.1</t>
  </si>
  <si>
    <t>MRPT</t>
  </si>
  <si>
    <t>ROI</t>
  </si>
  <si>
    <t>SPC</t>
  </si>
  <si>
    <t>Dredging and</t>
  </si>
  <si>
    <t>Patrol Costs</t>
  </si>
  <si>
    <t xml:space="preserve">Savings to </t>
  </si>
  <si>
    <t>Shippers</t>
  </si>
  <si>
    <t xml:space="preserve">Value to </t>
  </si>
  <si>
    <t>Pleasure Boaters</t>
  </si>
  <si>
    <t>Simple Annual</t>
  </si>
  <si>
    <t>Net Benefit</t>
  </si>
  <si>
    <t>Net Change</t>
  </si>
  <si>
    <t>In Consumption</t>
  </si>
  <si>
    <t>in Investment</t>
  </si>
  <si>
    <t xml:space="preserve">Net Change  </t>
  </si>
  <si>
    <t>at ROI</t>
  </si>
  <si>
    <t>at MRPT</t>
  </si>
  <si>
    <t>NPV ROI</t>
  </si>
  <si>
    <t>NPV MRPT</t>
  </si>
  <si>
    <t>NPV SPC</t>
  </si>
  <si>
    <t>Fraction of</t>
  </si>
  <si>
    <t>Savings Invested</t>
  </si>
  <si>
    <t>Fraction Costs</t>
  </si>
  <si>
    <t>from Investment</t>
  </si>
  <si>
    <t xml:space="preserve"> </t>
  </si>
  <si>
    <t>PV (NB)</t>
  </si>
  <si>
    <t>PV NB)</t>
  </si>
  <si>
    <t>using SPC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</si>
</sst>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&quot;$&quot;#,##0"/>
    <numFmt numFmtId="189" formatCode="0.000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0" xfId="0" applyNumberFormat="1"/>
    <xf numFmtId="0" fontId="0" fillId="2" borderId="0" xfId="0" applyFill="1"/>
    <xf numFmtId="187" fontId="0" fillId="2" borderId="0" xfId="0" applyNumberFormat="1" applyFill="1"/>
    <xf numFmtId="0" fontId="1" fillId="0" borderId="0" xfId="0" applyFont="1"/>
    <xf numFmtId="0" fontId="0" fillId="3" borderId="0" xfId="0" applyFill="1"/>
    <xf numFmtId="2" fontId="0" fillId="3" borderId="0" xfId="0" applyNumberFormat="1" applyFill="1"/>
    <xf numFmtId="0" fontId="1" fillId="0" borderId="0" xfId="0" applyFont="1" applyAlignment="1">
      <alignment horizontal="center"/>
    </xf>
    <xf numFmtId="189" fontId="0" fillId="3" borderId="0" xfId="0" applyNumberFormat="1" applyFill="1"/>
    <xf numFmtId="3" fontId="2" fillId="0" borderId="0" xfId="0" applyNumberFormat="1" applyFont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C25" sqref="C25"/>
    </sheetView>
  </sheetViews>
  <sheetFormatPr defaultRowHeight="12.5" x14ac:dyDescent="0.25"/>
  <cols>
    <col min="1" max="1" width="8.54296875" customWidth="1"/>
    <col min="2" max="2" width="14.1796875" customWidth="1"/>
    <col min="3" max="3" width="14.7265625" customWidth="1"/>
    <col min="4" max="4" width="15" customWidth="1"/>
    <col min="5" max="5" width="14.26953125" customWidth="1"/>
    <col min="6" max="6" width="14.54296875" customWidth="1"/>
    <col min="7" max="7" width="15.26953125" customWidth="1"/>
    <col min="8" max="8" width="14.81640625" customWidth="1"/>
    <col min="9" max="10" width="15.26953125" customWidth="1"/>
  </cols>
  <sheetData>
    <row r="1" spans="1:10" ht="13" x14ac:dyDescent="0.3">
      <c r="A1" s="4" t="s">
        <v>1</v>
      </c>
      <c r="B1" s="5" t="s">
        <v>2</v>
      </c>
      <c r="C1" s="8">
        <v>1.4999999999999999E-2</v>
      </c>
      <c r="D1" s="5"/>
      <c r="E1" s="5" t="s">
        <v>22</v>
      </c>
      <c r="F1" s="5"/>
      <c r="G1" s="5"/>
      <c r="H1" s="5" t="s">
        <v>24</v>
      </c>
      <c r="I1" s="5"/>
      <c r="J1" s="5"/>
    </row>
    <row r="2" spans="1:10" x14ac:dyDescent="0.25">
      <c r="B2" s="5" t="s">
        <v>3</v>
      </c>
      <c r="C2" s="8">
        <v>4.4999999999999998E-2</v>
      </c>
      <c r="D2" s="5"/>
      <c r="E2" s="5" t="s">
        <v>23</v>
      </c>
      <c r="F2" s="5">
        <v>0.75</v>
      </c>
      <c r="G2" s="5"/>
      <c r="H2" s="5" t="s">
        <v>25</v>
      </c>
      <c r="I2" s="6">
        <v>1</v>
      </c>
      <c r="J2" s="6"/>
    </row>
    <row r="3" spans="1:10" x14ac:dyDescent="0.25">
      <c r="B3" s="5" t="s">
        <v>4</v>
      </c>
      <c r="C3" s="8">
        <v>1.33</v>
      </c>
      <c r="D3" s="5"/>
      <c r="E3" s="5"/>
      <c r="F3" s="5"/>
      <c r="G3" s="5"/>
      <c r="H3" s="5"/>
      <c r="I3" s="5"/>
      <c r="J3" s="5"/>
    </row>
    <row r="5" spans="1:10" ht="13" x14ac:dyDescent="0.3">
      <c r="A5" s="7"/>
      <c r="B5" s="7" t="s">
        <v>5</v>
      </c>
      <c r="C5" s="7" t="s">
        <v>7</v>
      </c>
      <c r="D5" s="7" t="s">
        <v>9</v>
      </c>
      <c r="E5" s="7" t="s">
        <v>11</v>
      </c>
      <c r="F5" s="7" t="s">
        <v>16</v>
      </c>
      <c r="G5" s="7" t="s">
        <v>13</v>
      </c>
      <c r="H5" s="7" t="s">
        <v>27</v>
      </c>
      <c r="I5" s="7" t="s">
        <v>27</v>
      </c>
      <c r="J5" s="7" t="s">
        <v>28</v>
      </c>
    </row>
    <row r="6" spans="1:10" ht="13" x14ac:dyDescent="0.3">
      <c r="A6" s="7" t="s">
        <v>0</v>
      </c>
      <c r="B6" s="7" t="s">
        <v>6</v>
      </c>
      <c r="C6" s="7" t="s">
        <v>8</v>
      </c>
      <c r="D6" s="7" t="s">
        <v>10</v>
      </c>
      <c r="E6" s="7" t="s">
        <v>12</v>
      </c>
      <c r="F6" s="7" t="s">
        <v>15</v>
      </c>
      <c r="G6" s="7" t="s">
        <v>14</v>
      </c>
      <c r="H6" s="7" t="s">
        <v>17</v>
      </c>
      <c r="I6" s="7" t="s">
        <v>18</v>
      </c>
      <c r="J6" s="7" t="s">
        <v>29</v>
      </c>
    </row>
    <row r="7" spans="1:10" x14ac:dyDescent="0.25">
      <c r="A7" s="1">
        <v>0</v>
      </c>
      <c r="B7" s="1">
        <v>2548000</v>
      </c>
      <c r="C7" s="1">
        <v>0</v>
      </c>
      <c r="D7" s="1">
        <v>0</v>
      </c>
      <c r="E7" s="1">
        <f>+C7+D7-B7</f>
        <v>-2548000</v>
      </c>
      <c r="F7" s="1">
        <f>+$F$2*C7-$I$2*B7</f>
        <v>-2548000</v>
      </c>
      <c r="G7" s="1">
        <f>+(1-$F$2)*C7+D7+(1-$I$2)*B7</f>
        <v>0</v>
      </c>
      <c r="H7" s="1">
        <f t="shared" ref="H7:H14" si="0">PV($C$2,A7,,-E7)</f>
        <v>-2548000</v>
      </c>
      <c r="I7" s="1">
        <f>PV($C$1,A7,,-E7)</f>
        <v>-2548000</v>
      </c>
      <c r="J7" s="1">
        <f>PV($C$1,A7,,-((F7)*$C$3+G7))</f>
        <v>-3388840</v>
      </c>
    </row>
    <row r="8" spans="1:10" x14ac:dyDescent="0.25">
      <c r="A8" s="1">
        <v>1</v>
      </c>
      <c r="B8" s="1">
        <v>60000</v>
      </c>
      <c r="C8" s="1">
        <v>400000</v>
      </c>
      <c r="D8" s="1">
        <v>60000</v>
      </c>
      <c r="E8" s="1">
        <f t="shared" ref="E8:E14" si="1">+C8+D8-B8</f>
        <v>400000</v>
      </c>
      <c r="F8" s="1">
        <f>+$F$2*C8-$I$2*B8</f>
        <v>240000</v>
      </c>
      <c r="G8" s="1">
        <f t="shared" ref="G8:G14" si="2">+(1-$F$2)*C8+D8+(1-$I$2)*B8</f>
        <v>160000</v>
      </c>
      <c r="H8" s="1">
        <f t="shared" si="0"/>
        <v>382775.1196172249</v>
      </c>
      <c r="I8" s="1">
        <f t="shared" ref="I8:I14" si="3">PV($C$1,A8,,-E8)</f>
        <v>394088.66995073896</v>
      </c>
      <c r="J8" s="1">
        <f t="shared" ref="J8:J14" si="4">PV($C$1,A8,,-((F8)*$C$3+G8))</f>
        <v>472118.22660098528</v>
      </c>
    </row>
    <row r="9" spans="1:10" x14ac:dyDescent="0.25">
      <c r="A9" s="1">
        <v>2</v>
      </c>
      <c r="B9" s="1">
        <v>60000</v>
      </c>
      <c r="C9" s="1">
        <v>440000</v>
      </c>
      <c r="D9" s="1">
        <v>175000</v>
      </c>
      <c r="E9" s="1">
        <f t="shared" si="1"/>
        <v>555000</v>
      </c>
      <c r="F9" s="1">
        <f t="shared" ref="F9:F14" si="5">+$F$2*C9-$I$2*B9</f>
        <v>270000</v>
      </c>
      <c r="G9" s="1">
        <f t="shared" si="2"/>
        <v>285000</v>
      </c>
      <c r="H9" s="1">
        <f t="shared" si="0"/>
        <v>508230.12293674605</v>
      </c>
      <c r="I9" s="1">
        <f t="shared" si="3"/>
        <v>538717.27049916296</v>
      </c>
      <c r="J9" s="1">
        <f t="shared" si="4"/>
        <v>625203.23230362311</v>
      </c>
    </row>
    <row r="10" spans="1:10" x14ac:dyDescent="0.25">
      <c r="A10" s="1">
        <v>3</v>
      </c>
      <c r="B10" s="1">
        <v>70000</v>
      </c>
      <c r="C10" s="1">
        <v>440000</v>
      </c>
      <c r="D10" s="1">
        <v>175000</v>
      </c>
      <c r="E10" s="1">
        <f t="shared" si="1"/>
        <v>545000</v>
      </c>
      <c r="F10" s="1">
        <f t="shared" si="5"/>
        <v>260000</v>
      </c>
      <c r="G10" s="1">
        <f t="shared" si="2"/>
        <v>285000</v>
      </c>
      <c r="H10" s="1">
        <f t="shared" si="0"/>
        <v>477581.64920992561</v>
      </c>
      <c r="I10" s="1">
        <f t="shared" si="3"/>
        <v>521192.76158885873</v>
      </c>
      <c r="J10" s="1">
        <f t="shared" si="4"/>
        <v>603244.75965183869</v>
      </c>
    </row>
    <row r="11" spans="1:10" x14ac:dyDescent="0.25">
      <c r="A11" s="1">
        <v>4</v>
      </c>
      <c r="B11" s="1">
        <v>70000</v>
      </c>
      <c r="C11" s="1">
        <v>440000</v>
      </c>
      <c r="D11" s="1">
        <v>175000</v>
      </c>
      <c r="E11" s="1">
        <f t="shared" si="1"/>
        <v>545000</v>
      </c>
      <c r="F11" s="1">
        <f t="shared" si="5"/>
        <v>260000</v>
      </c>
      <c r="G11" s="1">
        <f t="shared" si="2"/>
        <v>285000</v>
      </c>
      <c r="H11" s="1">
        <f t="shared" si="0"/>
        <v>457015.93225830211</v>
      </c>
      <c r="I11" s="1">
        <f t="shared" si="3"/>
        <v>513490.40550626483</v>
      </c>
      <c r="J11" s="1">
        <f t="shared" si="4"/>
        <v>594329.81246486574</v>
      </c>
    </row>
    <row r="12" spans="1:10" x14ac:dyDescent="0.25">
      <c r="A12" s="1">
        <v>5</v>
      </c>
      <c r="B12" s="1">
        <v>80000</v>
      </c>
      <c r="C12" s="1">
        <v>440000</v>
      </c>
      <c r="D12" s="1">
        <v>175000</v>
      </c>
      <c r="E12" s="1">
        <f t="shared" si="1"/>
        <v>535000</v>
      </c>
      <c r="F12" s="1">
        <f t="shared" si="5"/>
        <v>250000</v>
      </c>
      <c r="G12" s="1">
        <f t="shared" si="2"/>
        <v>285000</v>
      </c>
      <c r="H12" s="1">
        <f t="shared" si="0"/>
        <v>429311.30987786601</v>
      </c>
      <c r="I12" s="1">
        <f t="shared" si="3"/>
        <v>496619.27409201738</v>
      </c>
      <c r="J12" s="1">
        <f t="shared" si="4"/>
        <v>573200.7509379827</v>
      </c>
    </row>
    <row r="13" spans="1:10" x14ac:dyDescent="0.25">
      <c r="A13" s="1">
        <v>6</v>
      </c>
      <c r="B13" s="1">
        <v>80000</v>
      </c>
      <c r="C13" s="1">
        <v>440000</v>
      </c>
      <c r="D13" s="1">
        <v>175000</v>
      </c>
      <c r="E13" s="1">
        <f t="shared" si="1"/>
        <v>535000</v>
      </c>
      <c r="F13" s="1">
        <f t="shared" si="5"/>
        <v>250000</v>
      </c>
      <c r="G13" s="1">
        <f t="shared" si="2"/>
        <v>285000</v>
      </c>
      <c r="H13" s="1">
        <f t="shared" si="0"/>
        <v>410824.21997881925</v>
      </c>
      <c r="I13" s="1">
        <f t="shared" si="3"/>
        <v>489280.07299706154</v>
      </c>
      <c r="J13" s="1">
        <f t="shared" si="4"/>
        <v>564729.80387978605</v>
      </c>
    </row>
    <row r="14" spans="1:10" x14ac:dyDescent="0.25">
      <c r="A14" s="1">
        <v>7</v>
      </c>
      <c r="B14" s="1">
        <v>90000</v>
      </c>
      <c r="C14" s="1">
        <v>440000</v>
      </c>
      <c r="D14" s="1">
        <v>175000</v>
      </c>
      <c r="E14" s="1">
        <f t="shared" si="1"/>
        <v>525000</v>
      </c>
      <c r="F14" s="1">
        <f t="shared" si="5"/>
        <v>240000</v>
      </c>
      <c r="G14" s="1">
        <f t="shared" si="2"/>
        <v>285000</v>
      </c>
      <c r="H14" s="10">
        <f t="shared" si="0"/>
        <v>385784.94028328953</v>
      </c>
      <c r="I14" s="10">
        <f t="shared" si="3"/>
        <v>473039.06509545114</v>
      </c>
      <c r="J14" s="10">
        <f t="shared" si="4"/>
        <v>544400.38691556489</v>
      </c>
    </row>
    <row r="15" spans="1:10" x14ac:dyDescent="0.25">
      <c r="B15" s="1"/>
      <c r="C15" s="1"/>
      <c r="D15" s="1"/>
      <c r="E15" s="1"/>
      <c r="F15" s="1"/>
      <c r="G15" s="1"/>
      <c r="H15" s="1">
        <f>SUM(H7:H14)</f>
        <v>503523.29416217335</v>
      </c>
      <c r="I15" s="1">
        <f>SUM(I7:I14)</f>
        <v>878427.51972955547</v>
      </c>
      <c r="J15" s="1">
        <f>SUM(J7:J14)</f>
        <v>588386.97275464644</v>
      </c>
    </row>
    <row r="16" spans="1:10" x14ac:dyDescent="0.25">
      <c r="B16" s="2" t="s">
        <v>19</v>
      </c>
      <c r="C16" s="3">
        <f>+H15</f>
        <v>503523.29416217335</v>
      </c>
    </row>
    <row r="17" spans="2:10" x14ac:dyDescent="0.25">
      <c r="B17" s="2" t="s">
        <v>20</v>
      </c>
      <c r="C17" s="3">
        <f>+I15</f>
        <v>878427.51972955547</v>
      </c>
    </row>
    <row r="18" spans="2:10" x14ac:dyDescent="0.25">
      <c r="B18" s="2" t="s">
        <v>21</v>
      </c>
      <c r="C18" s="3">
        <f>+J15</f>
        <v>588386.97275464644</v>
      </c>
    </row>
    <row r="19" spans="2:10" x14ac:dyDescent="0.25">
      <c r="J19" s="1"/>
    </row>
    <row r="20" spans="2:10" x14ac:dyDescent="0.25">
      <c r="J20" s="1"/>
    </row>
    <row r="21" spans="2:10" x14ac:dyDescent="0.25">
      <c r="J21" s="1"/>
    </row>
    <row r="22" spans="2:10" x14ac:dyDescent="0.25">
      <c r="G22" s="9" t="s">
        <v>26</v>
      </c>
      <c r="J22" s="1"/>
    </row>
    <row r="23" spans="2:10" x14ac:dyDescent="0.25">
      <c r="J23" s="1"/>
    </row>
    <row r="24" spans="2:10" x14ac:dyDescent="0.25">
      <c r="J24" s="1"/>
    </row>
    <row r="25" spans="2:10" x14ac:dyDescent="0.25">
      <c r="J25" s="1"/>
    </row>
    <row r="26" spans="2:10" x14ac:dyDescent="0.25">
      <c r="J26" s="1"/>
    </row>
    <row r="27" spans="2:10" x14ac:dyDescent="0.25">
      <c r="J27" s="1"/>
    </row>
  </sheetData>
  <phoneticPr fontId="0" type="noConversion"/>
  <pageMargins left="0.75" right="0.75" top="1" bottom="1" header="0.5" footer="0.5"/>
  <pageSetup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Ex. 10.1</vt:lpstr>
      <vt:lpstr>Sheet2</vt:lpstr>
      <vt:lpstr>Sheet3</vt:lpstr>
    </vt:vector>
  </TitlesOfParts>
  <Company>La Follette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Weimer</dc:creator>
  <cp:lastModifiedBy>Ummie</cp:lastModifiedBy>
  <cp:lastPrinted>2004-10-13T14:05:43Z</cp:lastPrinted>
  <dcterms:created xsi:type="dcterms:W3CDTF">2004-10-13T13:35:02Z</dcterms:created>
  <dcterms:modified xsi:type="dcterms:W3CDTF">2015-02-23T15:18:42Z</dcterms:modified>
</cp:coreProperties>
</file>