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13380" windowHeight="9264"/>
  </bookViews>
  <sheets>
    <sheet name="lecture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C33" i="2"/>
  <c r="B33"/>
  <c r="B36"/>
  <c r="B23"/>
  <c r="B25" s="1"/>
  <c r="C43"/>
  <c r="C48"/>
  <c r="C47"/>
  <c r="C25"/>
  <c r="B51"/>
  <c r="B44"/>
  <c r="C44"/>
  <c r="B41"/>
  <c r="C41"/>
  <c r="C36"/>
  <c r="B16"/>
  <c r="C16"/>
  <c r="B4"/>
  <c r="B6" s="1"/>
  <c r="B9" s="1"/>
  <c r="B11" s="1"/>
  <c r="B13" s="1"/>
  <c r="C4"/>
  <c r="C6" s="1"/>
  <c r="C9" s="1"/>
  <c r="C11" s="1"/>
  <c r="C13" s="1"/>
  <c r="C17" l="1"/>
  <c r="B45"/>
  <c r="C37"/>
  <c r="C45"/>
  <c r="B37"/>
  <c r="B52"/>
  <c r="B17"/>
  <c r="B19" s="1"/>
  <c r="C19" l="1"/>
  <c r="C24"/>
  <c r="C49"/>
  <c r="C51" s="1"/>
  <c r="C52" s="1"/>
  <c r="B24"/>
</calcChain>
</file>

<file path=xl/sharedStrings.xml><?xml version="1.0" encoding="utf-8"?>
<sst xmlns="http://schemas.openxmlformats.org/spreadsheetml/2006/main" count="60" uniqueCount="60">
  <si>
    <t>Total Operating revenues (Sales)</t>
  </si>
  <si>
    <t>Cost of goods sold</t>
  </si>
  <si>
    <t>Gross profit</t>
  </si>
  <si>
    <t>Operating profit</t>
  </si>
  <si>
    <t>Earning before interest and taxes (EBIT)</t>
  </si>
  <si>
    <t>Interest expense</t>
  </si>
  <si>
    <t>Earnings before taxes (EBT)</t>
  </si>
  <si>
    <t xml:space="preserve">Current </t>
  </si>
  <si>
    <t>Deferred</t>
  </si>
  <si>
    <t>Total taxes</t>
  </si>
  <si>
    <t>Net income before preferred dividends</t>
  </si>
  <si>
    <t>Preferred stock dividends</t>
  </si>
  <si>
    <t>Net income to common equity</t>
  </si>
  <si>
    <t>Common stock dividends</t>
  </si>
  <si>
    <t xml:space="preserve">Per share data: </t>
  </si>
  <si>
    <t>Earnings per share (EPS-common)</t>
  </si>
  <si>
    <t xml:space="preserve">Dividend per share (DPS-common) </t>
  </si>
  <si>
    <t>Price per share</t>
  </si>
  <si>
    <t xml:space="preserve">Common shares outstanding </t>
  </si>
  <si>
    <t>Cash and equivalents</t>
  </si>
  <si>
    <t>Accounts receivable</t>
  </si>
  <si>
    <t>Inventories</t>
  </si>
  <si>
    <t>Other current assets</t>
  </si>
  <si>
    <t>Total current assets</t>
  </si>
  <si>
    <t>Intangible assets</t>
  </si>
  <si>
    <t>Total fixed assets</t>
  </si>
  <si>
    <t>Total assets</t>
  </si>
  <si>
    <t xml:space="preserve">Accounts payable </t>
  </si>
  <si>
    <t>Notes payable</t>
  </si>
  <si>
    <t>Accrued expenses</t>
  </si>
  <si>
    <t>Total current liabilities</t>
  </si>
  <si>
    <t>Deferred taxes</t>
  </si>
  <si>
    <t>Total long-term liabilities</t>
  </si>
  <si>
    <t>Total liabilities</t>
  </si>
  <si>
    <t>Preferred stock</t>
  </si>
  <si>
    <t>Common stock (USD 1 par value)</t>
  </si>
  <si>
    <t>Capital surplus</t>
  </si>
  <si>
    <t xml:space="preserve">Retained earnings </t>
  </si>
  <si>
    <t>Less: Treasury stock</t>
  </si>
  <si>
    <t>Total equity</t>
  </si>
  <si>
    <t>Total liabilities and equity**</t>
  </si>
  <si>
    <t>Long-term debts*</t>
  </si>
  <si>
    <t>Selling, general and admistrative expenses</t>
  </si>
  <si>
    <t>Earnings before interest, taxes, depreciation, and amortization (EBITDA)</t>
  </si>
  <si>
    <t>Depreciation expenses</t>
  </si>
  <si>
    <t>Amortization</t>
  </si>
  <si>
    <t>Other income/expense</t>
  </si>
  <si>
    <t xml:space="preserve">Net property, plant and equipment </t>
  </si>
  <si>
    <t xml:space="preserve">*Long –term debt rose by USD 13 million: the difference between USD 86 million new debts and USD 73 million in retirement of old debt. </t>
  </si>
  <si>
    <t xml:space="preserve">**US Composite reports USD 43 million in new equity. The company issued 23 million shares at a price of USD 1.87 per share. </t>
  </si>
  <si>
    <t>New price per shares (USD)</t>
  </si>
  <si>
    <t>New issuance of shares (millions shares)</t>
  </si>
  <si>
    <t>Par value of shares (USD)</t>
  </si>
  <si>
    <t>Retirement of old debt (USD millions)</t>
  </si>
  <si>
    <t>New debt issued (USD millions)</t>
  </si>
  <si>
    <t>Income statement (USD millions)</t>
  </si>
  <si>
    <t>Balance sheet (USD millions)</t>
  </si>
  <si>
    <t>Other facts:</t>
  </si>
  <si>
    <t>I/S Common-size analysis</t>
  </si>
  <si>
    <t>B/S Common-size analysis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</si>
</sst>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wrapText="1"/>
    </xf>
    <xf numFmtId="164" fontId="0" fillId="0" borderId="0" xfId="1" applyNumberFormat="1" applyFont="1"/>
    <xf numFmtId="0" fontId="2" fillId="0" borderId="0" xfId="0" applyFont="1" applyAlignment="1">
      <alignment wrapText="1"/>
    </xf>
    <xf numFmtId="43" fontId="0" fillId="0" borderId="0" xfId="1" applyNumberFormat="1" applyFont="1"/>
    <xf numFmtId="0" fontId="0" fillId="2" borderId="0" xfId="0" applyFill="1" applyAlignment="1">
      <alignment wrapText="1"/>
    </xf>
    <xf numFmtId="0" fontId="0" fillId="2" borderId="0" xfId="0" applyFill="1"/>
    <xf numFmtId="0" fontId="0" fillId="0" borderId="0" xfId="0" applyFill="1" applyAlignment="1">
      <alignment wrapText="1"/>
    </xf>
    <xf numFmtId="0" fontId="0" fillId="0" borderId="0" xfId="0" applyFill="1"/>
    <xf numFmtId="2" fontId="0" fillId="0" borderId="0" xfId="0" applyNumberFormat="1"/>
    <xf numFmtId="0" fontId="4" fillId="0" borderId="0" xfId="0" applyFont="1" applyAlignment="1">
      <alignment wrapText="1"/>
    </xf>
    <xf numFmtId="0" fontId="0" fillId="3" borderId="0" xfId="0" applyFill="1" applyAlignment="1">
      <alignment wrapText="1"/>
    </xf>
    <xf numFmtId="164" fontId="0" fillId="3" borderId="0" xfId="1" applyNumberFormat="1" applyFont="1" applyFill="1"/>
    <xf numFmtId="164" fontId="3" fillId="3" borderId="0" xfId="1" applyNumberFormat="1" applyFont="1" applyFill="1"/>
    <xf numFmtId="164" fontId="2" fillId="3" borderId="0" xfId="1" applyNumberFormat="1" applyFont="1" applyFill="1"/>
    <xf numFmtId="0" fontId="2" fillId="3" borderId="0" xfId="0" applyFont="1" applyFill="1" applyAlignment="1">
      <alignment wrapText="1"/>
    </xf>
    <xf numFmtId="0" fontId="0" fillId="4" borderId="0" xfId="0" applyFill="1" applyAlignment="1">
      <alignment wrapText="1"/>
    </xf>
    <xf numFmtId="164" fontId="0" fillId="4" borderId="0" xfId="1" applyNumberFormat="1" applyFont="1" applyFill="1"/>
    <xf numFmtId="164" fontId="3" fillId="4" borderId="0" xfId="1" applyNumberFormat="1" applyFont="1" applyFill="1"/>
    <xf numFmtId="0" fontId="2" fillId="4" borderId="0" xfId="0" applyFont="1" applyFill="1" applyAlignment="1">
      <alignment horizontal="left" wrapText="1" indent="2"/>
    </xf>
    <xf numFmtId="164" fontId="2" fillId="4" borderId="0" xfId="1" applyNumberFormat="1" applyFont="1" applyFill="1"/>
    <xf numFmtId="0" fontId="0" fillId="5" borderId="0" xfId="0" applyFill="1" applyAlignment="1">
      <alignment wrapText="1"/>
    </xf>
    <xf numFmtId="164" fontId="0" fillId="5" borderId="0" xfId="1" applyNumberFormat="1" applyFont="1" applyFill="1"/>
    <xf numFmtId="164" fontId="3" fillId="5" borderId="0" xfId="1" applyNumberFormat="1" applyFont="1" applyFill="1"/>
    <xf numFmtId="164" fontId="2" fillId="5" borderId="0" xfId="1" applyNumberFormat="1" applyFont="1" applyFill="1"/>
    <xf numFmtId="0" fontId="0" fillId="6" borderId="0" xfId="0" applyFill="1" applyAlignment="1">
      <alignment wrapText="1"/>
    </xf>
    <xf numFmtId="164" fontId="0" fillId="6" borderId="0" xfId="1" applyNumberFormat="1" applyFont="1" applyFill="1"/>
    <xf numFmtId="164" fontId="3" fillId="6" borderId="0" xfId="1" applyNumberFormat="1" applyFont="1" applyFill="1"/>
    <xf numFmtId="0" fontId="2" fillId="6" borderId="0" xfId="0" applyFont="1" applyFill="1" applyAlignment="1">
      <alignment horizontal="left" wrapText="1" indent="2"/>
    </xf>
    <xf numFmtId="164" fontId="2" fillId="6" borderId="0" xfId="1" applyNumberFormat="1" applyFont="1" applyFill="1"/>
    <xf numFmtId="0" fontId="0" fillId="3" borderId="0" xfId="0" applyFill="1" applyAlignment="1">
      <alignment horizontal="left" wrapText="1" inden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wrapText="1"/>
    </xf>
    <xf numFmtId="164" fontId="2" fillId="8" borderId="0" xfId="1" applyNumberFormat="1" applyFont="1" applyFill="1"/>
    <xf numFmtId="0" fontId="2" fillId="9" borderId="0" xfId="0" applyFont="1" applyFill="1" applyAlignment="1">
      <alignment wrapText="1"/>
    </xf>
    <xf numFmtId="164" fontId="2" fillId="9" borderId="0" xfId="1" applyNumberFormat="1" applyFont="1" applyFill="1"/>
    <xf numFmtId="0" fontId="2" fillId="10" borderId="0" xfId="0" applyFont="1" applyFill="1" applyAlignment="1">
      <alignment wrapText="1"/>
    </xf>
    <xf numFmtId="164" fontId="2" fillId="10" borderId="0" xfId="1" applyNumberFormat="1" applyFont="1" applyFill="1"/>
    <xf numFmtId="0" fontId="5" fillId="0" borderId="0" xfId="0" applyFont="1"/>
    <xf numFmtId="0" fontId="2" fillId="4" borderId="0" xfId="0" applyFont="1" applyFill="1" applyAlignment="1">
      <alignment horizontal="left" wrapText="1" indent="1"/>
    </xf>
    <xf numFmtId="0" fontId="0" fillId="4" borderId="0" xfId="0" applyFill="1" applyAlignment="1">
      <alignment horizontal="left" wrapText="1" indent="2"/>
    </xf>
    <xf numFmtId="0" fontId="2" fillId="5" borderId="0" xfId="0" applyFont="1" applyFill="1" applyAlignment="1">
      <alignment horizontal="left" wrapText="1" indent="1"/>
    </xf>
    <xf numFmtId="9" fontId="0" fillId="0" borderId="0" xfId="2" applyFont="1"/>
    <xf numFmtId="9" fontId="0" fillId="0" borderId="0" xfId="2" applyNumberFormat="1" applyFont="1"/>
    <xf numFmtId="9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topLeftCell="A7" workbookViewId="0">
      <selection activeCell="E31" sqref="E31"/>
    </sheetView>
  </sheetViews>
  <sheetFormatPr defaultRowHeight="14.4"/>
  <cols>
    <col min="1" max="1" width="45.21875" style="1" customWidth="1"/>
    <col min="4" max="4" width="2" customWidth="1"/>
    <col min="5" max="5" width="32.109375" customWidth="1"/>
  </cols>
  <sheetData>
    <row r="1" spans="1:7">
      <c r="A1" s="31" t="s">
        <v>55</v>
      </c>
      <c r="B1" s="32">
        <v>2013</v>
      </c>
      <c r="C1" s="32">
        <v>2014</v>
      </c>
      <c r="E1" s="32" t="s">
        <v>58</v>
      </c>
      <c r="F1" s="32">
        <v>2013</v>
      </c>
      <c r="G1" s="32">
        <v>2014</v>
      </c>
    </row>
    <row r="2" spans="1:7">
      <c r="A2" s="16" t="s">
        <v>0</v>
      </c>
      <c r="B2" s="17">
        <v>2110</v>
      </c>
      <c r="C2" s="17">
        <v>2262</v>
      </c>
      <c r="E2" s="43"/>
      <c r="F2" s="43"/>
      <c r="G2" s="43"/>
    </row>
    <row r="3" spans="1:7" ht="16.2">
      <c r="A3" s="16" t="s">
        <v>1</v>
      </c>
      <c r="B3" s="18">
        <v>1610</v>
      </c>
      <c r="C3" s="18">
        <v>1655</v>
      </c>
      <c r="E3" s="43"/>
      <c r="F3" s="43"/>
      <c r="G3" s="43"/>
    </row>
    <row r="4" spans="1:7">
      <c r="A4" s="40" t="s">
        <v>2</v>
      </c>
      <c r="B4" s="20">
        <f>B2-B3</f>
        <v>500</v>
      </c>
      <c r="C4" s="20">
        <f>C2-C3</f>
        <v>607</v>
      </c>
      <c r="E4" s="43"/>
      <c r="F4" s="43"/>
      <c r="G4" s="43"/>
    </row>
    <row r="5" spans="1:7" ht="16.2">
      <c r="A5" s="16" t="s">
        <v>42</v>
      </c>
      <c r="B5" s="18">
        <v>270</v>
      </c>
      <c r="C5" s="18">
        <v>327</v>
      </c>
      <c r="E5" s="43"/>
      <c r="F5" s="43"/>
      <c r="G5" s="43"/>
    </row>
    <row r="6" spans="1:7" ht="28.8">
      <c r="A6" s="40" t="s">
        <v>43</v>
      </c>
      <c r="B6" s="20">
        <f>B4-B5</f>
        <v>230</v>
      </c>
      <c r="C6" s="20">
        <f>C4-C5</f>
        <v>280</v>
      </c>
      <c r="E6" s="43"/>
      <c r="F6" s="43"/>
      <c r="G6" s="43"/>
    </row>
    <row r="7" spans="1:7">
      <c r="A7" s="16" t="s">
        <v>44</v>
      </c>
      <c r="B7" s="17">
        <v>85</v>
      </c>
      <c r="C7" s="17">
        <v>90</v>
      </c>
      <c r="E7" s="43"/>
      <c r="F7" s="43"/>
      <c r="G7" s="43"/>
    </row>
    <row r="8" spans="1:7" ht="16.2">
      <c r="A8" s="16" t="s">
        <v>45</v>
      </c>
      <c r="B8" s="18">
        <v>0</v>
      </c>
      <c r="C8" s="18">
        <v>0</v>
      </c>
      <c r="E8" s="43"/>
      <c r="F8" s="43"/>
      <c r="G8" s="43"/>
    </row>
    <row r="9" spans="1:7">
      <c r="A9" s="40" t="s">
        <v>3</v>
      </c>
      <c r="B9" s="20">
        <f>B6-B7</f>
        <v>145</v>
      </c>
      <c r="C9" s="20">
        <f>C6-C7</f>
        <v>190</v>
      </c>
      <c r="E9" s="43"/>
      <c r="F9" s="43"/>
      <c r="G9" s="43"/>
    </row>
    <row r="10" spans="1:7" ht="16.2">
      <c r="A10" s="16" t="s">
        <v>46</v>
      </c>
      <c r="B10" s="18">
        <v>82</v>
      </c>
      <c r="C10" s="18">
        <v>29</v>
      </c>
      <c r="E10" s="43"/>
      <c r="F10" s="43"/>
      <c r="G10" s="43"/>
    </row>
    <row r="11" spans="1:7">
      <c r="A11" s="40" t="s">
        <v>4</v>
      </c>
      <c r="B11" s="20">
        <f>B9+B10</f>
        <v>227</v>
      </c>
      <c r="C11" s="20">
        <f>C9+C10</f>
        <v>219</v>
      </c>
      <c r="E11" s="43"/>
      <c r="F11" s="43"/>
      <c r="G11" s="43"/>
    </row>
    <row r="12" spans="1:7" ht="16.2">
      <c r="A12" s="16" t="s">
        <v>5</v>
      </c>
      <c r="B12" s="18">
        <v>48</v>
      </c>
      <c r="C12" s="18">
        <v>49</v>
      </c>
      <c r="E12" s="43"/>
      <c r="F12" s="43"/>
      <c r="G12" s="43"/>
    </row>
    <row r="13" spans="1:7">
      <c r="A13" s="40" t="s">
        <v>6</v>
      </c>
      <c r="B13" s="20">
        <f>B11-B12</f>
        <v>179</v>
      </c>
      <c r="C13" s="20">
        <f>C11-C12</f>
        <v>170</v>
      </c>
      <c r="E13" s="43"/>
      <c r="F13" s="43"/>
      <c r="G13" s="43"/>
    </row>
    <row r="14" spans="1:7">
      <c r="A14" s="41" t="s">
        <v>7</v>
      </c>
      <c r="B14" s="17">
        <v>75</v>
      </c>
      <c r="C14" s="17">
        <v>71</v>
      </c>
      <c r="E14" s="43"/>
      <c r="F14" s="43"/>
      <c r="G14" s="43"/>
    </row>
    <row r="15" spans="1:7" ht="16.2">
      <c r="A15" s="41" t="s">
        <v>8</v>
      </c>
      <c r="B15" s="18">
        <v>14</v>
      </c>
      <c r="C15" s="18">
        <v>13</v>
      </c>
      <c r="E15" s="43"/>
      <c r="F15" s="43"/>
      <c r="G15" s="43"/>
    </row>
    <row r="16" spans="1:7" ht="16.2">
      <c r="A16" s="16" t="s">
        <v>9</v>
      </c>
      <c r="B16" s="18">
        <f>SUM(B14:B15)</f>
        <v>89</v>
      </c>
      <c r="C16" s="18">
        <f>SUM(C14:C15)</f>
        <v>84</v>
      </c>
      <c r="E16" s="43"/>
      <c r="F16" s="43"/>
      <c r="G16" s="43"/>
    </row>
    <row r="17" spans="1:7">
      <c r="A17" s="40" t="s">
        <v>10</v>
      </c>
      <c r="B17" s="20">
        <f>B13-B16</f>
        <v>90</v>
      </c>
      <c r="C17" s="20">
        <f>C13-C16</f>
        <v>86</v>
      </c>
      <c r="E17" s="43"/>
      <c r="F17" s="43"/>
      <c r="G17" s="43"/>
    </row>
    <row r="18" spans="1:7" ht="16.2">
      <c r="A18" s="21" t="s">
        <v>11</v>
      </c>
      <c r="B18" s="23">
        <v>4</v>
      </c>
      <c r="C18" s="23">
        <v>4</v>
      </c>
      <c r="E18" s="44"/>
      <c r="F18" s="44"/>
      <c r="G18" s="44"/>
    </row>
    <row r="19" spans="1:7">
      <c r="A19" s="42" t="s">
        <v>12</v>
      </c>
      <c r="B19" s="24">
        <f>B17-B18</f>
        <v>86</v>
      </c>
      <c r="C19" s="24">
        <f>C17-C18</f>
        <v>82</v>
      </c>
      <c r="E19" s="43"/>
      <c r="F19" s="43"/>
      <c r="G19" s="43"/>
    </row>
    <row r="20" spans="1:7">
      <c r="A20" s="21" t="s">
        <v>13</v>
      </c>
      <c r="B20" s="22">
        <v>41</v>
      </c>
      <c r="C20" s="22">
        <v>39</v>
      </c>
      <c r="E20" s="43"/>
      <c r="F20" s="43"/>
      <c r="G20" s="43"/>
    </row>
    <row r="21" spans="1:7">
      <c r="A21" s="10" t="s">
        <v>14</v>
      </c>
      <c r="B21" s="2"/>
      <c r="C21" s="2"/>
    </row>
    <row r="22" spans="1:7">
      <c r="A22" s="1" t="s">
        <v>17</v>
      </c>
      <c r="B22" s="4">
        <v>14.5</v>
      </c>
      <c r="C22" s="4">
        <v>15.25</v>
      </c>
    </row>
    <row r="23" spans="1:7">
      <c r="A23" s="1" t="s">
        <v>18</v>
      </c>
      <c r="B23" s="2">
        <f>C23-C60</f>
        <v>6</v>
      </c>
      <c r="C23" s="2">
        <v>29</v>
      </c>
    </row>
    <row r="24" spans="1:7">
      <c r="A24" s="1" t="s">
        <v>15</v>
      </c>
      <c r="B24" s="9">
        <f>B17/B23</f>
        <v>15</v>
      </c>
      <c r="C24" s="9">
        <f>C17/C23</f>
        <v>2.9655172413793105</v>
      </c>
    </row>
    <row r="25" spans="1:7">
      <c r="A25" s="1" t="s">
        <v>16</v>
      </c>
      <c r="B25" s="9">
        <f>SUM(B18,B20)/B23</f>
        <v>7.5</v>
      </c>
      <c r="C25" s="9">
        <f>SUM(C18,C20)/C23</f>
        <v>1.4827586206896552</v>
      </c>
    </row>
    <row r="26" spans="1:7" s="6" customFormat="1" ht="3" customHeight="1">
      <c r="A26" s="5"/>
    </row>
    <row r="27" spans="1:7" s="8" customFormat="1" ht="12.6" customHeight="1">
      <c r="A27" s="7"/>
    </row>
    <row r="28" spans="1:7">
      <c r="A28" s="31" t="s">
        <v>56</v>
      </c>
      <c r="B28" s="32">
        <v>2013</v>
      </c>
      <c r="C28" s="32">
        <v>2014</v>
      </c>
      <c r="E28" s="32" t="s">
        <v>59</v>
      </c>
      <c r="F28" s="32">
        <v>2013</v>
      </c>
      <c r="G28" s="32">
        <v>2014</v>
      </c>
    </row>
    <row r="29" spans="1:7">
      <c r="A29" s="25" t="s">
        <v>19</v>
      </c>
      <c r="B29" s="26">
        <v>107</v>
      </c>
      <c r="C29" s="26">
        <v>140</v>
      </c>
      <c r="E29" s="45"/>
      <c r="F29" s="45"/>
      <c r="G29" s="45"/>
    </row>
    <row r="30" spans="1:7">
      <c r="A30" s="25" t="s">
        <v>20</v>
      </c>
      <c r="B30" s="26">
        <v>270</v>
      </c>
      <c r="C30" s="26">
        <v>294</v>
      </c>
      <c r="E30" s="45"/>
      <c r="F30" s="45"/>
      <c r="G30" s="45"/>
    </row>
    <row r="31" spans="1:7">
      <c r="A31" s="25" t="s">
        <v>21</v>
      </c>
      <c r="B31" s="26">
        <v>280</v>
      </c>
      <c r="C31" s="26">
        <v>269</v>
      </c>
      <c r="E31" s="45"/>
      <c r="F31" s="45"/>
      <c r="G31" s="45"/>
    </row>
    <row r="32" spans="1:7" ht="16.2">
      <c r="A32" s="25" t="s">
        <v>22</v>
      </c>
      <c r="B32" s="27">
        <v>50</v>
      </c>
      <c r="C32" s="27">
        <v>58</v>
      </c>
      <c r="E32" s="45"/>
      <c r="F32" s="45"/>
      <c r="G32" s="45"/>
    </row>
    <row r="33" spans="1:7">
      <c r="A33" s="28" t="s">
        <v>23</v>
      </c>
      <c r="B33" s="29">
        <f>SUM(B29:B32)</f>
        <v>707</v>
      </c>
      <c r="C33" s="29">
        <f>SUM(C29:C32)</f>
        <v>761</v>
      </c>
      <c r="E33" s="45"/>
      <c r="F33" s="45"/>
      <c r="G33" s="45"/>
    </row>
    <row r="34" spans="1:7">
      <c r="A34" s="25" t="s">
        <v>47</v>
      </c>
      <c r="B34" s="26">
        <v>814</v>
      </c>
      <c r="C34" s="26">
        <v>873</v>
      </c>
      <c r="E34" s="45"/>
      <c r="F34" s="45"/>
      <c r="G34" s="45"/>
    </row>
    <row r="35" spans="1:7" ht="16.2">
      <c r="A35" s="25" t="s">
        <v>24</v>
      </c>
      <c r="B35" s="27">
        <v>221</v>
      </c>
      <c r="C35" s="27">
        <v>245</v>
      </c>
      <c r="E35" s="45"/>
      <c r="F35" s="45"/>
      <c r="G35" s="45"/>
    </row>
    <row r="36" spans="1:7">
      <c r="A36" s="28" t="s">
        <v>25</v>
      </c>
      <c r="B36" s="29">
        <f>SUM(B34:B35)</f>
        <v>1035</v>
      </c>
      <c r="C36" s="29">
        <f>SUM(C34:C35)</f>
        <v>1118</v>
      </c>
      <c r="E36" s="45"/>
      <c r="F36" s="45"/>
      <c r="G36" s="45"/>
    </row>
    <row r="37" spans="1:7">
      <c r="A37" s="37" t="s">
        <v>26</v>
      </c>
      <c r="B37" s="38">
        <f>SUM(B36,B33)</f>
        <v>1742</v>
      </c>
      <c r="C37" s="38">
        <f>SUM(C36,C33)</f>
        <v>1879</v>
      </c>
      <c r="E37" s="45"/>
      <c r="F37" s="45"/>
      <c r="G37" s="45"/>
    </row>
    <row r="38" spans="1:7">
      <c r="A38" s="16" t="s">
        <v>27</v>
      </c>
      <c r="B38" s="17">
        <v>197</v>
      </c>
      <c r="C38" s="17">
        <v>213</v>
      </c>
      <c r="E38" s="45"/>
      <c r="F38" s="45"/>
      <c r="G38" s="45"/>
    </row>
    <row r="39" spans="1:7">
      <c r="A39" s="16" t="s">
        <v>28</v>
      </c>
      <c r="B39" s="17">
        <v>53</v>
      </c>
      <c r="C39" s="17">
        <v>50</v>
      </c>
      <c r="E39" s="45"/>
      <c r="F39" s="45"/>
      <c r="G39" s="45"/>
    </row>
    <row r="40" spans="1:7" ht="16.2">
      <c r="A40" s="16" t="s">
        <v>29</v>
      </c>
      <c r="B40" s="18">
        <v>205</v>
      </c>
      <c r="C40" s="18">
        <v>223</v>
      </c>
      <c r="E40" s="45"/>
      <c r="F40" s="45"/>
      <c r="G40" s="45"/>
    </row>
    <row r="41" spans="1:7">
      <c r="A41" s="19" t="s">
        <v>30</v>
      </c>
      <c r="B41" s="20">
        <f>SUM(B38:B40)</f>
        <v>455</v>
      </c>
      <c r="C41" s="20">
        <f>SUM(C38:C40)</f>
        <v>486</v>
      </c>
      <c r="E41" s="45"/>
      <c r="F41" s="45"/>
      <c r="G41" s="45"/>
    </row>
    <row r="42" spans="1:7">
      <c r="A42" s="16" t="s">
        <v>31</v>
      </c>
      <c r="B42" s="17">
        <v>104</v>
      </c>
      <c r="C42" s="17">
        <v>117</v>
      </c>
      <c r="E42" s="45"/>
      <c r="F42" s="45"/>
      <c r="G42" s="45"/>
    </row>
    <row r="43" spans="1:7" ht="16.2">
      <c r="A43" s="16" t="s">
        <v>41</v>
      </c>
      <c r="B43" s="18">
        <v>458</v>
      </c>
      <c r="C43" s="18">
        <f>B43+C58-C59</f>
        <v>471</v>
      </c>
      <c r="E43" s="45"/>
      <c r="F43" s="45"/>
      <c r="G43" s="45"/>
    </row>
    <row r="44" spans="1:7">
      <c r="A44" s="19" t="s">
        <v>32</v>
      </c>
      <c r="B44" s="20">
        <f>SUM(B42:B43)</f>
        <v>562</v>
      </c>
      <c r="C44" s="20">
        <f>SUM(C42:C43)</f>
        <v>588</v>
      </c>
      <c r="E44" s="45"/>
      <c r="F44" s="45"/>
      <c r="G44" s="45"/>
    </row>
    <row r="45" spans="1:7">
      <c r="A45" s="35" t="s">
        <v>33</v>
      </c>
      <c r="B45" s="36">
        <f>SUM(B44,B41)</f>
        <v>1017</v>
      </c>
      <c r="C45" s="36">
        <f>SUM(C44,C41)</f>
        <v>1074</v>
      </c>
      <c r="E45" s="45"/>
      <c r="F45" s="45"/>
      <c r="G45" s="45"/>
    </row>
    <row r="46" spans="1:7">
      <c r="A46" s="11" t="s">
        <v>34</v>
      </c>
      <c r="B46" s="12">
        <v>39</v>
      </c>
      <c r="C46" s="12">
        <v>39</v>
      </c>
      <c r="E46" s="45"/>
      <c r="F46" s="45"/>
      <c r="G46" s="45"/>
    </row>
    <row r="47" spans="1:7">
      <c r="A47" s="11" t="s">
        <v>35</v>
      </c>
      <c r="B47" s="12">
        <v>32</v>
      </c>
      <c r="C47" s="12">
        <f>B47+C60</f>
        <v>55</v>
      </c>
      <c r="E47" s="45"/>
      <c r="F47" s="45"/>
      <c r="G47" s="45"/>
    </row>
    <row r="48" spans="1:7">
      <c r="A48" s="11" t="s">
        <v>36</v>
      </c>
      <c r="B48" s="12">
        <v>327</v>
      </c>
      <c r="C48" s="12">
        <f>B48+(C61-C62)*C60</f>
        <v>347.01</v>
      </c>
      <c r="E48" s="45"/>
      <c r="F48" s="45"/>
      <c r="G48" s="45"/>
    </row>
    <row r="49" spans="1:7">
      <c r="A49" s="11" t="s">
        <v>37</v>
      </c>
      <c r="B49" s="12">
        <v>347</v>
      </c>
      <c r="C49" s="12">
        <f>B49+C17-SUM(C18,C20)</f>
        <v>390</v>
      </c>
      <c r="E49" s="45"/>
      <c r="F49" s="45"/>
      <c r="G49" s="45"/>
    </row>
    <row r="50" spans="1:7" ht="16.2">
      <c r="A50" s="30" t="s">
        <v>38</v>
      </c>
      <c r="B50" s="13">
        <v>20</v>
      </c>
      <c r="C50" s="13">
        <v>26</v>
      </c>
      <c r="E50" s="45"/>
      <c r="F50" s="45"/>
      <c r="G50" s="45"/>
    </row>
    <row r="51" spans="1:7">
      <c r="A51" s="15" t="s">
        <v>39</v>
      </c>
      <c r="B51" s="14">
        <f>SUM(B46:B49)-B50</f>
        <v>725</v>
      </c>
      <c r="C51" s="14">
        <f>SUM(C46:C49)-C50</f>
        <v>805.01</v>
      </c>
      <c r="E51" s="45"/>
      <c r="F51" s="45"/>
      <c r="G51" s="45"/>
    </row>
    <row r="52" spans="1:7">
      <c r="A52" s="33" t="s">
        <v>40</v>
      </c>
      <c r="B52" s="34">
        <f>SUM(B51,B45)</f>
        <v>1742</v>
      </c>
      <c r="C52" s="34">
        <f>SUM(C51,C45)</f>
        <v>1879.01</v>
      </c>
      <c r="E52" s="45"/>
      <c r="F52" s="45"/>
      <c r="G52" s="45"/>
    </row>
    <row r="53" spans="1:7">
      <c r="B53" s="2"/>
      <c r="C53" s="2"/>
    </row>
    <row r="54" spans="1:7">
      <c r="A54" s="39" t="s">
        <v>48</v>
      </c>
      <c r="B54" s="2"/>
      <c r="C54" s="2"/>
    </row>
    <row r="55" spans="1:7">
      <c r="A55" s="39" t="s">
        <v>49</v>
      </c>
    </row>
    <row r="57" spans="1:7">
      <c r="A57" s="3" t="s">
        <v>57</v>
      </c>
    </row>
    <row r="58" spans="1:7">
      <c r="A58" s="1" t="s">
        <v>54</v>
      </c>
      <c r="C58">
        <v>86</v>
      </c>
    </row>
    <row r="59" spans="1:7">
      <c r="A59" s="1" t="s">
        <v>53</v>
      </c>
      <c r="C59">
        <v>73</v>
      </c>
    </row>
    <row r="60" spans="1:7">
      <c r="A60" s="1" t="s">
        <v>51</v>
      </c>
      <c r="C60">
        <v>23</v>
      </c>
    </row>
    <row r="61" spans="1:7">
      <c r="A61" s="1" t="s">
        <v>50</v>
      </c>
      <c r="C61">
        <v>1.87</v>
      </c>
    </row>
    <row r="62" spans="1:7">
      <c r="A62" s="1" t="s">
        <v>52</v>
      </c>
      <c r="C62">
        <v>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lecture2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Chalida</dc:creator>
  <cp:lastModifiedBy>Chalida</cp:lastModifiedBy>
  <dcterms:created xsi:type="dcterms:W3CDTF">2014-12-13T06:38:36Z</dcterms:created>
  <dcterms:modified xsi:type="dcterms:W3CDTF">2015-01-25T01:07:38Z</dcterms:modified>
</cp:coreProperties>
</file>