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7620" windowHeight="6840" tabRatio="771"/>
  </bookViews>
  <sheets>
    <sheet name="FV" sheetId="1" r:id="rId1"/>
    <sheet name="NPV-info system (1)" sheetId="2" r:id="rId2"/>
    <sheet name="NPV-info system (2)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</sheets>
  <calcPr calcId="145621"/>
</workbook>
</file>

<file path=xl/calcChain.xml><?xml version="1.0" encoding="utf-8"?>
<calcChain xmlns="http://schemas.openxmlformats.org/spreadsheetml/2006/main">
  <c r="E8" i="8" l="1"/>
  <c r="E9" i="8" s="1"/>
  <c r="F8" i="8"/>
  <c r="F9" i="8" s="1"/>
  <c r="D8" i="8"/>
  <c r="E7" i="8"/>
  <c r="D7" i="8"/>
  <c r="F7" i="8" s="1"/>
  <c r="D6" i="8"/>
  <c r="F6" i="8" s="1"/>
  <c r="E5" i="8"/>
  <c r="D5" i="8"/>
  <c r="F5" i="8" s="1"/>
  <c r="D4" i="8"/>
  <c r="E4" i="8" s="1"/>
  <c r="E3" i="8"/>
  <c r="D3" i="8"/>
  <c r="F3" i="8" s="1"/>
  <c r="D2" i="8"/>
  <c r="F2" i="8" s="1"/>
  <c r="F4" i="8" l="1"/>
  <c r="E2" i="8"/>
  <c r="E10" i="8" s="1"/>
  <c r="E6" i="8"/>
  <c r="D6" i="7"/>
  <c r="D5" i="7"/>
  <c r="D4" i="7"/>
  <c r="D3" i="7"/>
  <c r="D2" i="7"/>
  <c r="C6" i="6" l="1"/>
  <c r="C7" i="6"/>
  <c r="C8" i="6"/>
  <c r="C9" i="6"/>
  <c r="C10" i="6"/>
  <c r="C5" i="6"/>
  <c r="C11" i="6" s="1"/>
  <c r="D1" i="6"/>
  <c r="E10" i="6"/>
  <c r="D10" i="6"/>
  <c r="D9" i="6"/>
  <c r="E9" i="6" s="1"/>
  <c r="E8" i="6"/>
  <c r="D8" i="6"/>
  <c r="D7" i="6"/>
  <c r="E7" i="6" s="1"/>
  <c r="E6" i="6"/>
  <c r="D6" i="6"/>
  <c r="D5" i="6"/>
  <c r="E5" i="6" s="1"/>
  <c r="E11" i="6" l="1"/>
  <c r="C7" i="5"/>
  <c r="C3" i="5"/>
  <c r="C4" i="5"/>
  <c r="C5" i="5"/>
  <c r="C6" i="5"/>
  <c r="C2" i="5"/>
  <c r="B3" i="5"/>
  <c r="B4" i="5"/>
  <c r="B5" i="5"/>
  <c r="B6" i="5"/>
  <c r="B2" i="5"/>
  <c r="D7" i="4"/>
  <c r="E7" i="4" s="1"/>
  <c r="D6" i="4"/>
  <c r="F6" i="4" s="1"/>
  <c r="F5" i="4"/>
  <c r="D5" i="4"/>
  <c r="E5" i="4" s="1"/>
  <c r="F4" i="4"/>
  <c r="E4" i="4"/>
  <c r="D4" i="4"/>
  <c r="D3" i="4"/>
  <c r="E3" i="4" s="1"/>
  <c r="D2" i="4"/>
  <c r="F2" i="4" s="1"/>
  <c r="F3" i="4" l="1"/>
  <c r="F8" i="4" s="1"/>
  <c r="E6" i="4"/>
  <c r="F7" i="4"/>
  <c r="E2" i="4"/>
  <c r="E8" i="4" s="1"/>
  <c r="F3" i="3"/>
  <c r="F4" i="3"/>
  <c r="F5" i="3"/>
  <c r="F6" i="3"/>
  <c r="F7" i="3"/>
  <c r="F2" i="3"/>
  <c r="D3" i="3"/>
  <c r="D4" i="3"/>
  <c r="D5" i="3"/>
  <c r="D6" i="3"/>
  <c r="D7" i="3"/>
  <c r="D2" i="3"/>
  <c r="E7" i="3"/>
  <c r="E6" i="3"/>
  <c r="E5" i="3"/>
  <c r="E4" i="3"/>
  <c r="E3" i="3"/>
  <c r="E2" i="3"/>
  <c r="E9" i="2"/>
  <c r="F8" i="2"/>
  <c r="E8" i="2"/>
  <c r="F3" i="2"/>
  <c r="F4" i="2"/>
  <c r="F5" i="2"/>
  <c r="F6" i="2"/>
  <c r="F7" i="2"/>
  <c r="E3" i="2"/>
  <c r="E4" i="2"/>
  <c r="E5" i="2"/>
  <c r="E6" i="2"/>
  <c r="E7" i="2"/>
  <c r="F2" i="2"/>
  <c r="E2" i="2"/>
  <c r="D3" i="2"/>
  <c r="D4" i="2"/>
  <c r="D5" i="2"/>
  <c r="D6" i="2"/>
  <c r="D7" i="2"/>
  <c r="D2" i="2"/>
  <c r="D3" i="1"/>
  <c r="C3" i="1"/>
  <c r="D2" i="1"/>
  <c r="C2" i="1"/>
  <c r="E9" i="4" l="1"/>
  <c r="F8" i="3"/>
  <c r="B3" i="1"/>
  <c r="B4" i="1" l="1"/>
  <c r="C4" i="1" l="1"/>
  <c r="D4" i="1" s="1"/>
  <c r="B5" i="1" s="1"/>
  <c r="C5" i="1" l="1"/>
  <c r="D5" i="1" s="1"/>
  <c r="B6" i="1" s="1"/>
  <c r="C6" i="1" l="1"/>
  <c r="D6" i="1" s="1"/>
</calcChain>
</file>

<file path=xl/sharedStrings.xml><?xml version="1.0" encoding="utf-8"?>
<sst xmlns="http://schemas.openxmlformats.org/spreadsheetml/2006/main" count="49" uniqueCount="25">
  <si>
    <t>Year</t>
  </si>
  <si>
    <t>Annual interest</t>
  </si>
  <si>
    <t>End of year balance</t>
  </si>
  <si>
    <t>Beginning of year balance ($m)</t>
  </si>
  <si>
    <t>t</t>
  </si>
  <si>
    <t>Benefits</t>
  </si>
  <si>
    <t>Costs</t>
  </si>
  <si>
    <t>discount factor</t>
  </si>
  <si>
    <t>PV(B)</t>
  </si>
  <si>
    <t xml:space="preserve">PV(C) </t>
  </si>
  <si>
    <t>Sum</t>
  </si>
  <si>
    <t>NPV</t>
  </si>
  <si>
    <t>NB</t>
  </si>
  <si>
    <t>PV(NB)</t>
  </si>
  <si>
    <t>i</t>
  </si>
  <si>
    <t>m</t>
  </si>
  <si>
    <t>B&amp;C in real terms</t>
  </si>
  <si>
    <t>PV in real terms</t>
  </si>
  <si>
    <t>B&amp;C in nominal terms</t>
  </si>
  <si>
    <t>PV in nominal terms</t>
  </si>
  <si>
    <t>r=(i+m)/(1+m)</t>
  </si>
  <si>
    <t>DR</t>
  </si>
  <si>
    <t>Y2</t>
  </si>
  <si>
    <t>Y1</t>
  </si>
  <si>
    <t>NPV(NB)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</si>
</sst>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.000"/>
    <numFmt numFmtId="165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">
    <xf numFmtId="0" fontId="0" fillId="0" borderId="0" xfId="0"/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1" applyNumberFormat="1" applyFont="1" applyAlignment="1">
      <alignment horizontal="center"/>
    </xf>
    <xf numFmtId="165" fontId="0" fillId="0" borderId="0" xfId="0" applyNumberFormat="1"/>
    <xf numFmtId="165" fontId="0" fillId="0" borderId="1" xfId="0" applyNumberFormat="1" applyBorder="1"/>
    <xf numFmtId="165" fontId="0" fillId="0" borderId="2" xfId="0" applyNumberFormat="1" applyBorder="1"/>
    <xf numFmtId="2" fontId="0" fillId="0" borderId="0" xfId="0" applyNumberFormat="1"/>
    <xf numFmtId="165" fontId="0" fillId="0" borderId="0" xfId="1" applyNumberFormat="1" applyFont="1"/>
    <xf numFmtId="0" fontId="0" fillId="0" borderId="1" xfId="0" applyBorder="1"/>
    <xf numFmtId="2" fontId="0" fillId="0" borderId="1" xfId="0" applyNumberFormat="1" applyBorder="1"/>
    <xf numFmtId="165" fontId="0" fillId="0" borderId="1" xfId="1" applyNumberFormat="1" applyFont="1" applyBorder="1"/>
    <xf numFmtId="1" fontId="0" fillId="0" borderId="0" xfId="0" applyNumberFormat="1"/>
    <xf numFmtId="0" fontId="2" fillId="0" borderId="0" xfId="0" applyFont="1"/>
    <xf numFmtId="1" fontId="2" fillId="0" borderId="0" xfId="0" applyNumberFormat="1" applyFont="1" applyAlignment="1">
      <alignment horizontal="center"/>
    </xf>
    <xf numFmtId="164" fontId="2" fillId="0" borderId="0" xfId="0" applyNumberFormat="1" applyFont="1"/>
    <xf numFmtId="1" fontId="2" fillId="0" borderId="1" xfId="0" applyNumberFormat="1" applyFont="1" applyBorder="1" applyAlignment="1">
      <alignment horizontal="center"/>
    </xf>
    <xf numFmtId="9" fontId="0" fillId="0" borderId="0" xfId="2" applyFont="1"/>
    <xf numFmtId="0" fontId="0" fillId="0" borderId="0" xfId="2" applyNumberFormat="1" applyFont="1"/>
    <xf numFmtId="164" fontId="0" fillId="0" borderId="0" xfId="0" applyNumberFormat="1"/>
    <xf numFmtId="165" fontId="0" fillId="0" borderId="0" xfId="0" applyNumberFormat="1" applyBorder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zoomScale="205" zoomScaleNormal="205" workbookViewId="0">
      <selection activeCell="B10" sqref="B10"/>
    </sheetView>
  </sheetViews>
  <sheetFormatPr defaultRowHeight="15" x14ac:dyDescent="0.25"/>
  <cols>
    <col min="2" max="2" width="15.5703125" bestFit="1" customWidth="1"/>
    <col min="3" max="3" width="14.85546875" bestFit="1" customWidth="1"/>
  </cols>
  <sheetData>
    <row r="1" spans="1:4" x14ac:dyDescent="0.25">
      <c r="A1" t="s">
        <v>0</v>
      </c>
      <c r="B1" t="s">
        <v>3</v>
      </c>
      <c r="C1" t="s">
        <v>1</v>
      </c>
      <c r="D1" t="s">
        <v>2</v>
      </c>
    </row>
    <row r="2" spans="1:4" x14ac:dyDescent="0.25">
      <c r="A2">
        <v>1</v>
      </c>
      <c r="B2" s="2">
        <v>10</v>
      </c>
      <c r="C2" s="2">
        <f>0.07*B2</f>
        <v>0.70000000000000007</v>
      </c>
      <c r="D2" s="2">
        <f>B2+C2</f>
        <v>10.7</v>
      </c>
    </row>
    <row r="3" spans="1:4" x14ac:dyDescent="0.25">
      <c r="A3">
        <v>2</v>
      </c>
      <c r="B3" s="2">
        <f>D2</f>
        <v>10.7</v>
      </c>
      <c r="C3" s="2">
        <f t="shared" ref="C3:C6" si="0">0.07*B3</f>
        <v>0.749</v>
      </c>
      <c r="D3" s="2">
        <f t="shared" ref="D3:D6" si="1">B3+C3</f>
        <v>11.449</v>
      </c>
    </row>
    <row r="4" spans="1:4" x14ac:dyDescent="0.25">
      <c r="A4">
        <v>3</v>
      </c>
      <c r="B4" s="2">
        <f t="shared" ref="B4:B6" si="2">D3</f>
        <v>11.449</v>
      </c>
      <c r="C4" s="2">
        <f t="shared" si="0"/>
        <v>0.80143000000000009</v>
      </c>
      <c r="D4" s="2">
        <f t="shared" si="1"/>
        <v>12.25043</v>
      </c>
    </row>
    <row r="5" spans="1:4" x14ac:dyDescent="0.25">
      <c r="A5">
        <v>4</v>
      </c>
      <c r="B5" s="2">
        <f t="shared" si="2"/>
        <v>12.25043</v>
      </c>
      <c r="C5" s="2">
        <f t="shared" si="0"/>
        <v>0.85753010000000007</v>
      </c>
      <c r="D5" s="2">
        <f t="shared" si="1"/>
        <v>13.1079601</v>
      </c>
    </row>
    <row r="6" spans="1:4" x14ac:dyDescent="0.25">
      <c r="A6">
        <v>5</v>
      </c>
      <c r="B6" s="2">
        <f t="shared" si="2"/>
        <v>13.1079601</v>
      </c>
      <c r="C6" s="2">
        <f t="shared" si="0"/>
        <v>0.9175572070000001</v>
      </c>
      <c r="D6" s="2">
        <f t="shared" si="1"/>
        <v>14.025517306999999</v>
      </c>
    </row>
    <row r="8" spans="1:4" x14ac:dyDescent="0.25">
      <c r="B8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zoomScale="190" zoomScaleNormal="190" workbookViewId="0">
      <selection activeCell="A3" sqref="A3"/>
    </sheetView>
  </sheetViews>
  <sheetFormatPr defaultRowHeight="15" x14ac:dyDescent="0.25"/>
  <cols>
    <col min="2" max="3" width="11.28515625" bestFit="1" customWidth="1"/>
    <col min="4" max="4" width="12.7109375" bestFit="1" customWidth="1"/>
    <col min="5" max="6" width="11.28515625" bestFit="1" customWidth="1"/>
  </cols>
  <sheetData>
    <row r="1" spans="1:6" x14ac:dyDescent="0.25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</row>
    <row r="2" spans="1:6" x14ac:dyDescent="0.25">
      <c r="A2">
        <v>0</v>
      </c>
      <c r="B2" s="3">
        <v>0</v>
      </c>
      <c r="C2" s="3">
        <v>325000</v>
      </c>
      <c r="D2" s="1">
        <f>1.07^A2</f>
        <v>1</v>
      </c>
      <c r="E2" s="4">
        <f>B2/$D2</f>
        <v>0</v>
      </c>
      <c r="F2" s="4">
        <f>C2/$D2</f>
        <v>325000</v>
      </c>
    </row>
    <row r="3" spans="1:6" x14ac:dyDescent="0.25">
      <c r="A3">
        <v>1</v>
      </c>
      <c r="B3" s="3">
        <v>100000</v>
      </c>
      <c r="C3" s="3">
        <v>20000</v>
      </c>
      <c r="D3" s="1">
        <f t="shared" ref="D3:D7" si="0">1.07^A3</f>
        <v>1.07</v>
      </c>
      <c r="E3" s="4">
        <f t="shared" ref="E3:E7" si="1">B3/$D3</f>
        <v>93457.943925233645</v>
      </c>
      <c r="F3" s="4">
        <f t="shared" ref="F3:F7" si="2">C3/$D3</f>
        <v>18691.588785046726</v>
      </c>
    </row>
    <row r="4" spans="1:6" x14ac:dyDescent="0.25">
      <c r="A4">
        <v>2</v>
      </c>
      <c r="B4" s="3">
        <v>100000</v>
      </c>
      <c r="C4" s="3">
        <v>20000</v>
      </c>
      <c r="D4" s="1">
        <f t="shared" si="0"/>
        <v>1.1449</v>
      </c>
      <c r="E4" s="4">
        <f t="shared" si="1"/>
        <v>87343.87282732116</v>
      </c>
      <c r="F4" s="4">
        <f t="shared" si="2"/>
        <v>17468.774565464231</v>
      </c>
    </row>
    <row r="5" spans="1:6" x14ac:dyDescent="0.25">
      <c r="A5">
        <v>3</v>
      </c>
      <c r="B5" s="3">
        <v>100000</v>
      </c>
      <c r="C5" s="3">
        <v>20000</v>
      </c>
      <c r="D5" s="1">
        <f t="shared" si="0"/>
        <v>1.2250430000000001</v>
      </c>
      <c r="E5" s="4">
        <f t="shared" si="1"/>
        <v>81629.787689085191</v>
      </c>
      <c r="F5" s="4">
        <f t="shared" si="2"/>
        <v>16325.957537817039</v>
      </c>
    </row>
    <row r="6" spans="1:6" x14ac:dyDescent="0.25">
      <c r="A6">
        <v>4</v>
      </c>
      <c r="B6" s="3">
        <v>100000</v>
      </c>
      <c r="C6" s="3">
        <v>20000</v>
      </c>
      <c r="D6" s="1">
        <f t="shared" si="0"/>
        <v>1.31079601</v>
      </c>
      <c r="E6" s="4">
        <f t="shared" si="1"/>
        <v>76289.521204752527</v>
      </c>
      <c r="F6" s="4">
        <f t="shared" si="2"/>
        <v>15257.904240950504</v>
      </c>
    </row>
    <row r="7" spans="1:6" x14ac:dyDescent="0.25">
      <c r="A7">
        <v>5</v>
      </c>
      <c r="B7" s="3">
        <v>120000</v>
      </c>
      <c r="C7" s="3">
        <v>20000</v>
      </c>
      <c r="D7" s="1">
        <f t="shared" si="0"/>
        <v>1.4025517307000002</v>
      </c>
      <c r="E7" s="5">
        <f t="shared" si="1"/>
        <v>85558.3415380402</v>
      </c>
      <c r="F7" s="5">
        <f t="shared" si="2"/>
        <v>14259.723589673367</v>
      </c>
    </row>
    <row r="8" spans="1:6" x14ac:dyDescent="0.25">
      <c r="A8" t="s">
        <v>10</v>
      </c>
      <c r="E8" s="5">
        <f>SUM(E2:E7)</f>
        <v>424279.46718443267</v>
      </c>
      <c r="F8" s="5">
        <f>SUM(F2:F7)</f>
        <v>407003.94871895178</v>
      </c>
    </row>
    <row r="9" spans="1:6" x14ac:dyDescent="0.25">
      <c r="D9" t="s">
        <v>11</v>
      </c>
      <c r="E9" s="4">
        <f>E8-F8</f>
        <v>17275.518465480884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opLeftCell="B1" zoomScale="205" zoomScaleNormal="205" workbookViewId="0">
      <selection activeCell="F8" sqref="F8"/>
    </sheetView>
  </sheetViews>
  <sheetFormatPr defaultRowHeight="15" x14ac:dyDescent="0.25"/>
  <cols>
    <col min="2" max="3" width="11.28515625" bestFit="1" customWidth="1"/>
    <col min="4" max="4" width="11.28515625" customWidth="1"/>
    <col min="5" max="5" width="12.7109375" bestFit="1" customWidth="1"/>
    <col min="6" max="6" width="11.28515625" bestFit="1" customWidth="1"/>
  </cols>
  <sheetData>
    <row r="1" spans="1:7" x14ac:dyDescent="0.25">
      <c r="A1" t="s">
        <v>4</v>
      </c>
      <c r="B1" t="s">
        <v>5</v>
      </c>
      <c r="C1" t="s">
        <v>6</v>
      </c>
      <c r="D1" t="s">
        <v>12</v>
      </c>
      <c r="E1" t="s">
        <v>7</v>
      </c>
      <c r="F1" t="s">
        <v>13</v>
      </c>
    </row>
    <row r="2" spans="1:7" x14ac:dyDescent="0.25">
      <c r="A2">
        <v>0</v>
      </c>
      <c r="B2" s="3">
        <v>0</v>
      </c>
      <c r="C2" s="3">
        <v>325000</v>
      </c>
      <c r="D2" s="3">
        <f>B2-C2</f>
        <v>-325000</v>
      </c>
      <c r="E2" s="1">
        <f>1.07^A2</f>
        <v>1</v>
      </c>
      <c r="F2" s="4">
        <f>D2/$E2</f>
        <v>-325000</v>
      </c>
    </row>
    <row r="3" spans="1:7" x14ac:dyDescent="0.25">
      <c r="A3">
        <v>1</v>
      </c>
      <c r="B3" s="3">
        <v>100000</v>
      </c>
      <c r="C3" s="3">
        <v>20000</v>
      </c>
      <c r="D3" s="3">
        <f t="shared" ref="D3:D7" si="0">B3-C3</f>
        <v>80000</v>
      </c>
      <c r="E3" s="1">
        <f t="shared" ref="E3:E7" si="1">1.07^A3</f>
        <v>1.07</v>
      </c>
      <c r="F3" s="4">
        <f t="shared" ref="F3:F7" si="2">D3/$E3</f>
        <v>74766.355140186904</v>
      </c>
    </row>
    <row r="4" spans="1:7" x14ac:dyDescent="0.25">
      <c r="A4">
        <v>2</v>
      </c>
      <c r="B4" s="3">
        <v>100000</v>
      </c>
      <c r="C4" s="3">
        <v>20000</v>
      </c>
      <c r="D4" s="3">
        <f t="shared" si="0"/>
        <v>80000</v>
      </c>
      <c r="E4" s="1">
        <f t="shared" si="1"/>
        <v>1.1449</v>
      </c>
      <c r="F4" s="4">
        <f t="shared" si="2"/>
        <v>69875.098261856925</v>
      </c>
    </row>
    <row r="5" spans="1:7" x14ac:dyDescent="0.25">
      <c r="A5">
        <v>3</v>
      </c>
      <c r="B5" s="3">
        <v>100000</v>
      </c>
      <c r="C5" s="3">
        <v>20000</v>
      </c>
      <c r="D5" s="3">
        <f t="shared" si="0"/>
        <v>80000</v>
      </c>
      <c r="E5" s="1">
        <f t="shared" si="1"/>
        <v>1.2250430000000001</v>
      </c>
      <c r="F5" s="4">
        <f t="shared" si="2"/>
        <v>65303.830151268157</v>
      </c>
    </row>
    <row r="6" spans="1:7" x14ac:dyDescent="0.25">
      <c r="A6">
        <v>4</v>
      </c>
      <c r="B6" s="3">
        <v>100000</v>
      </c>
      <c r="C6" s="3">
        <v>20000</v>
      </c>
      <c r="D6" s="3">
        <f t="shared" si="0"/>
        <v>80000</v>
      </c>
      <c r="E6" s="1">
        <f t="shared" si="1"/>
        <v>1.31079601</v>
      </c>
      <c r="F6" s="4">
        <f t="shared" si="2"/>
        <v>61031.616963802015</v>
      </c>
    </row>
    <row r="7" spans="1:7" x14ac:dyDescent="0.25">
      <c r="A7">
        <v>5</v>
      </c>
      <c r="B7" s="3">
        <v>120000</v>
      </c>
      <c r="C7" s="3">
        <v>20000</v>
      </c>
      <c r="D7" s="3">
        <f t="shared" si="0"/>
        <v>100000</v>
      </c>
      <c r="E7" s="1">
        <f t="shared" si="1"/>
        <v>1.4025517307000002</v>
      </c>
      <c r="F7" s="5">
        <f t="shared" si="2"/>
        <v>71298.617948366838</v>
      </c>
    </row>
    <row r="8" spans="1:7" ht="15.75" thickBot="1" x14ac:dyDescent="0.3">
      <c r="F8" s="6">
        <f>SUM(F2:F7)</f>
        <v>17275.518465480862</v>
      </c>
      <c r="G8" t="s">
        <v>11</v>
      </c>
    </row>
    <row r="9" spans="1:7" ht="15.75" thickTop="1" x14ac:dyDescent="0.25">
      <c r="F9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zoomScale="175" zoomScaleNormal="175" workbookViewId="0">
      <selection activeCell="C13" sqref="C13"/>
    </sheetView>
  </sheetViews>
  <sheetFormatPr defaultRowHeight="15" x14ac:dyDescent="0.25"/>
  <cols>
    <col min="2" max="3" width="11.28515625" bestFit="1" customWidth="1"/>
    <col min="4" max="4" width="12.7109375" bestFit="1" customWidth="1"/>
    <col min="5" max="6" width="11.28515625" bestFit="1" customWidth="1"/>
  </cols>
  <sheetData>
    <row r="1" spans="1:6" x14ac:dyDescent="0.25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</row>
    <row r="2" spans="1:6" x14ac:dyDescent="0.25">
      <c r="A2">
        <v>0</v>
      </c>
      <c r="B2" s="3">
        <v>100000</v>
      </c>
      <c r="C2" s="3">
        <v>325000</v>
      </c>
      <c r="D2" s="1">
        <f>1.07^A2</f>
        <v>1</v>
      </c>
      <c r="E2" s="4">
        <f>B2/$D2</f>
        <v>100000</v>
      </c>
      <c r="F2" s="4">
        <f>C2/$D2</f>
        <v>325000</v>
      </c>
    </row>
    <row r="3" spans="1:6" x14ac:dyDescent="0.25">
      <c r="A3">
        <v>1</v>
      </c>
      <c r="B3" s="3">
        <v>100000</v>
      </c>
      <c r="C3" s="3">
        <v>20000</v>
      </c>
      <c r="D3" s="1">
        <f t="shared" ref="D3:D7" si="0">1.07^A3</f>
        <v>1.07</v>
      </c>
      <c r="E3" s="4">
        <f t="shared" ref="E3:F7" si="1">B3/$D3</f>
        <v>93457.943925233645</v>
      </c>
      <c r="F3" s="4">
        <f t="shared" si="1"/>
        <v>18691.588785046726</v>
      </c>
    </row>
    <row r="4" spans="1:6" x14ac:dyDescent="0.25">
      <c r="A4">
        <v>2</v>
      </c>
      <c r="B4" s="3">
        <v>100000</v>
      </c>
      <c r="C4" s="3">
        <v>20000</v>
      </c>
      <c r="D4" s="1">
        <f t="shared" si="0"/>
        <v>1.1449</v>
      </c>
      <c r="E4" s="4">
        <f t="shared" si="1"/>
        <v>87343.87282732116</v>
      </c>
      <c r="F4" s="4">
        <f t="shared" si="1"/>
        <v>17468.774565464231</v>
      </c>
    </row>
    <row r="5" spans="1:6" x14ac:dyDescent="0.25">
      <c r="A5">
        <v>3</v>
      </c>
      <c r="B5" s="3">
        <v>100000</v>
      </c>
      <c r="C5" s="3">
        <v>20000</v>
      </c>
      <c r="D5" s="1">
        <f t="shared" si="0"/>
        <v>1.2250430000000001</v>
      </c>
      <c r="E5" s="4">
        <f t="shared" si="1"/>
        <v>81629.787689085191</v>
      </c>
      <c r="F5" s="4">
        <f t="shared" si="1"/>
        <v>16325.957537817039</v>
      </c>
    </row>
    <row r="6" spans="1:6" x14ac:dyDescent="0.25">
      <c r="A6">
        <v>4</v>
      </c>
      <c r="B6" s="3">
        <v>100000</v>
      </c>
      <c r="C6" s="3">
        <v>20000</v>
      </c>
      <c r="D6" s="1">
        <f t="shared" si="0"/>
        <v>1.31079601</v>
      </c>
      <c r="E6" s="4">
        <f t="shared" si="1"/>
        <v>76289.521204752527</v>
      </c>
      <c r="F6" s="4">
        <f t="shared" si="1"/>
        <v>15257.904240950504</v>
      </c>
    </row>
    <row r="7" spans="1:6" x14ac:dyDescent="0.25">
      <c r="A7">
        <v>5</v>
      </c>
      <c r="B7" s="3">
        <v>20000</v>
      </c>
      <c r="C7" s="3">
        <v>20000</v>
      </c>
      <c r="D7" s="1">
        <f t="shared" si="0"/>
        <v>1.4025517307000002</v>
      </c>
      <c r="E7" s="5">
        <f t="shared" si="1"/>
        <v>14259.723589673367</v>
      </c>
      <c r="F7" s="5">
        <f t="shared" si="1"/>
        <v>14259.723589673367</v>
      </c>
    </row>
    <row r="8" spans="1:6" x14ac:dyDescent="0.25">
      <c r="A8" t="s">
        <v>10</v>
      </c>
      <c r="E8" s="5">
        <f>SUM(E2:E7)</f>
        <v>452980.84923606581</v>
      </c>
      <c r="F8" s="5">
        <f>SUM(F2:F7)</f>
        <v>407003.94871895178</v>
      </c>
    </row>
    <row r="9" spans="1:6" x14ac:dyDescent="0.25">
      <c r="D9" t="s">
        <v>11</v>
      </c>
      <c r="E9" s="4">
        <f>E8-F8</f>
        <v>45976.900517114031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A8" sqref="A8"/>
    </sheetView>
  </sheetViews>
  <sheetFormatPr defaultRowHeight="15" x14ac:dyDescent="0.25"/>
  <cols>
    <col min="2" max="2" width="12.7109375" bestFit="1" customWidth="1"/>
    <col min="3" max="3" width="17" bestFit="1" customWidth="1"/>
  </cols>
  <sheetData>
    <row r="1" spans="1:3" x14ac:dyDescent="0.25">
      <c r="A1" t="s">
        <v>4</v>
      </c>
      <c r="B1" t="s">
        <v>7</v>
      </c>
      <c r="C1" t="s">
        <v>11</v>
      </c>
    </row>
    <row r="2" spans="1:3" x14ac:dyDescent="0.25">
      <c r="A2">
        <v>0</v>
      </c>
      <c r="B2" s="7">
        <f>1.08^A2</f>
        <v>1</v>
      </c>
      <c r="C2" s="8">
        <f>24000000/B2</f>
        <v>24000000</v>
      </c>
    </row>
    <row r="3" spans="1:3" x14ac:dyDescent="0.25">
      <c r="A3">
        <v>15</v>
      </c>
      <c r="B3" s="7">
        <f t="shared" ref="B3:B6" si="0">1.08^A3</f>
        <v>3.1721691141982715</v>
      </c>
      <c r="C3" s="8">
        <f t="shared" ref="C3:C6" si="1">24000000/B3</f>
        <v>7565800.919181359</v>
      </c>
    </row>
    <row r="4" spans="1:3" x14ac:dyDescent="0.25">
      <c r="A4">
        <v>30</v>
      </c>
      <c r="B4" s="7">
        <f t="shared" si="0"/>
        <v>10.062656889073445</v>
      </c>
      <c r="C4" s="8">
        <f t="shared" si="1"/>
        <v>2385055.9811952296</v>
      </c>
    </row>
    <row r="5" spans="1:3" x14ac:dyDescent="0.25">
      <c r="A5">
        <v>45</v>
      </c>
      <c r="B5" s="7">
        <f t="shared" si="0"/>
        <v>31.920449390293239</v>
      </c>
      <c r="C5" s="8">
        <f t="shared" si="1"/>
        <v>751869.1139510778</v>
      </c>
    </row>
    <row r="6" spans="1:3" x14ac:dyDescent="0.25">
      <c r="A6" s="9">
        <v>60</v>
      </c>
      <c r="B6" s="10">
        <f t="shared" si="0"/>
        <v>101.25706366721725</v>
      </c>
      <c r="C6" s="11">
        <f t="shared" si="1"/>
        <v>237020.50139313078</v>
      </c>
    </row>
    <row r="7" spans="1:3" x14ac:dyDescent="0.25">
      <c r="C7" s="4">
        <f>SUM(C2:C6)</f>
        <v>34939746.5157208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C11" sqref="C11"/>
    </sheetView>
  </sheetViews>
  <sheetFormatPr defaultRowHeight="15" x14ac:dyDescent="0.25"/>
  <cols>
    <col min="2" max="2" width="15.140625" bestFit="1" customWidth="1"/>
    <col min="3" max="3" width="15.140625" customWidth="1"/>
    <col min="4" max="4" width="18.42578125" bestFit="1" customWidth="1"/>
    <col min="5" max="5" width="17.140625" bestFit="1" customWidth="1"/>
  </cols>
  <sheetData>
    <row r="1" spans="1:5" x14ac:dyDescent="0.25">
      <c r="A1" t="s">
        <v>14</v>
      </c>
      <c r="B1">
        <v>0.06</v>
      </c>
      <c r="C1" s="13" t="s">
        <v>20</v>
      </c>
      <c r="D1" s="15">
        <f>(B1-B2)/(1+B2)</f>
        <v>1.9230769230769228E-2</v>
      </c>
    </row>
    <row r="2" spans="1:5" x14ac:dyDescent="0.25">
      <c r="A2" t="s">
        <v>15</v>
      </c>
      <c r="B2">
        <v>0.04</v>
      </c>
    </row>
    <row r="4" spans="1:5" x14ac:dyDescent="0.25">
      <c r="A4" t="s">
        <v>0</v>
      </c>
      <c r="B4" t="s">
        <v>16</v>
      </c>
      <c r="C4" s="13" t="s">
        <v>17</v>
      </c>
      <c r="D4" t="s">
        <v>18</v>
      </c>
      <c r="E4" s="13" t="s">
        <v>19</v>
      </c>
    </row>
    <row r="5" spans="1:5" x14ac:dyDescent="0.25">
      <c r="A5">
        <v>0</v>
      </c>
      <c r="B5">
        <v>-500000</v>
      </c>
      <c r="C5" s="14">
        <f>B5/(1+$D$1)^A5</f>
        <v>-500000</v>
      </c>
      <c r="D5" s="12">
        <f>B5*(1.04)^A5</f>
        <v>-500000</v>
      </c>
      <c r="E5" s="14">
        <f>D5/(1+0.06)^A5</f>
        <v>-500000</v>
      </c>
    </row>
    <row r="6" spans="1:5" x14ac:dyDescent="0.25">
      <c r="A6">
        <v>1</v>
      </c>
      <c r="B6">
        <v>100000</v>
      </c>
      <c r="C6" s="14">
        <f t="shared" ref="C6:C10" si="0">B6/(1+$D$1)^A6</f>
        <v>98113.207547169819</v>
      </c>
      <c r="D6" s="12">
        <f t="shared" ref="D6:D10" si="1">B6*(1.04)^A6</f>
        <v>104000</v>
      </c>
      <c r="E6" s="14">
        <f t="shared" ref="E6:E10" si="2">D6/(1+0.06)^A6</f>
        <v>98113.207547169804</v>
      </c>
    </row>
    <row r="7" spans="1:5" x14ac:dyDescent="0.25">
      <c r="A7">
        <v>2</v>
      </c>
      <c r="B7">
        <v>100000</v>
      </c>
      <c r="C7" s="14">
        <f t="shared" si="0"/>
        <v>96262.014951940204</v>
      </c>
      <c r="D7" s="12">
        <f t="shared" si="1"/>
        <v>108160.00000000001</v>
      </c>
      <c r="E7" s="14">
        <f t="shared" si="2"/>
        <v>96262.014951940189</v>
      </c>
    </row>
    <row r="8" spans="1:5" x14ac:dyDescent="0.25">
      <c r="A8">
        <v>3</v>
      </c>
      <c r="B8">
        <v>100000</v>
      </c>
      <c r="C8" s="14">
        <f t="shared" si="0"/>
        <v>94445.750518884728</v>
      </c>
      <c r="D8" s="12">
        <f t="shared" si="1"/>
        <v>112486.40000000001</v>
      </c>
      <c r="E8" s="14">
        <f t="shared" si="2"/>
        <v>94445.750518884699</v>
      </c>
    </row>
    <row r="9" spans="1:5" x14ac:dyDescent="0.25">
      <c r="A9">
        <v>4</v>
      </c>
      <c r="B9">
        <v>100000</v>
      </c>
      <c r="C9" s="14">
        <f t="shared" si="0"/>
        <v>92663.755226075591</v>
      </c>
      <c r="D9" s="12">
        <f t="shared" si="1"/>
        <v>116985.85600000001</v>
      </c>
      <c r="E9" s="14">
        <f t="shared" si="2"/>
        <v>92663.755226075562</v>
      </c>
    </row>
    <row r="10" spans="1:5" x14ac:dyDescent="0.25">
      <c r="A10">
        <v>4</v>
      </c>
      <c r="B10">
        <v>200000</v>
      </c>
      <c r="C10" s="16">
        <f t="shared" si="0"/>
        <v>185327.51045215118</v>
      </c>
      <c r="D10" s="12">
        <f t="shared" si="1"/>
        <v>233971.71200000003</v>
      </c>
      <c r="E10" s="16">
        <f t="shared" si="2"/>
        <v>185327.51045215112</v>
      </c>
    </row>
    <row r="11" spans="1:5" x14ac:dyDescent="0.25">
      <c r="C11" s="14">
        <f>SUM(C5:C10)</f>
        <v>66812.238696221553</v>
      </c>
      <c r="D11" s="12"/>
      <c r="E11" s="14">
        <f>SUM(E5:E10)</f>
        <v>66812.238696221408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D9" sqref="D9"/>
    </sheetView>
  </sheetViews>
  <sheetFormatPr defaultRowHeight="15" x14ac:dyDescent="0.25"/>
  <cols>
    <col min="4" max="4" width="12.85546875" bestFit="1" customWidth="1"/>
  </cols>
  <sheetData>
    <row r="1" spans="1:4" x14ac:dyDescent="0.25">
      <c r="A1" t="s">
        <v>23</v>
      </c>
      <c r="B1" t="s">
        <v>22</v>
      </c>
      <c r="C1" t="s">
        <v>21</v>
      </c>
    </row>
    <row r="2" spans="1:4" x14ac:dyDescent="0.25">
      <c r="A2">
        <v>0</v>
      </c>
      <c r="B2">
        <v>50</v>
      </c>
      <c r="C2" s="18">
        <v>3.5000000000000003E-2</v>
      </c>
      <c r="D2" s="19">
        <f>EXP(C2*(B2-A2))</f>
        <v>5.7546026760057316</v>
      </c>
    </row>
    <row r="3" spans="1:4" x14ac:dyDescent="0.25">
      <c r="A3">
        <v>50</v>
      </c>
      <c r="B3">
        <v>100</v>
      </c>
      <c r="C3" s="18">
        <v>2.5000000000000001E-2</v>
      </c>
      <c r="D3" s="19">
        <f>EXP(C3*(B3-A3))</f>
        <v>3.4903429574618414</v>
      </c>
    </row>
    <row r="4" spans="1:4" x14ac:dyDescent="0.25">
      <c r="A4">
        <v>100</v>
      </c>
      <c r="B4">
        <v>200</v>
      </c>
      <c r="C4" s="18">
        <v>1.4999999999999999E-2</v>
      </c>
      <c r="D4" s="19">
        <f>EXP(C4*(B4-A4))</f>
        <v>4.4816890703380645</v>
      </c>
    </row>
    <row r="5" spans="1:4" x14ac:dyDescent="0.25">
      <c r="A5">
        <v>200</v>
      </c>
      <c r="B5">
        <v>300</v>
      </c>
      <c r="C5" s="18">
        <v>5.0000000000000001E-3</v>
      </c>
      <c r="D5" s="19">
        <f>EXP(C5*(B5-A5))</f>
        <v>1.6487212707001282</v>
      </c>
    </row>
    <row r="6" spans="1:4" x14ac:dyDescent="0.25">
      <c r="C6" s="17"/>
      <c r="D6" s="8">
        <f>1000000000/(D2*D3*D4*D5)</f>
        <v>6737946.9990854664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opLeftCell="B1" workbookViewId="0">
      <selection activeCell="C18" sqref="C18"/>
    </sheetView>
  </sheetViews>
  <sheetFormatPr defaultRowHeight="15" x14ac:dyDescent="0.25"/>
  <cols>
    <col min="2" max="3" width="11.28515625" bestFit="1" customWidth="1"/>
    <col min="4" max="4" width="12.7109375" bestFit="1" customWidth="1"/>
    <col min="5" max="6" width="11.28515625" bestFit="1" customWidth="1"/>
  </cols>
  <sheetData>
    <row r="1" spans="1:6" x14ac:dyDescent="0.25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</row>
    <row r="2" spans="1:6" x14ac:dyDescent="0.25">
      <c r="A2">
        <v>0</v>
      </c>
      <c r="B2" s="3">
        <v>0</v>
      </c>
      <c r="C2" s="3">
        <v>325000</v>
      </c>
      <c r="D2" s="1">
        <f>1.07^A2</f>
        <v>1</v>
      </c>
      <c r="E2" s="4">
        <f>B2/$D2</f>
        <v>0</v>
      </c>
      <c r="F2" s="4">
        <f>C2/$D2</f>
        <v>325000</v>
      </c>
    </row>
    <row r="3" spans="1:6" x14ac:dyDescent="0.25">
      <c r="A3">
        <v>1</v>
      </c>
      <c r="B3" s="3">
        <v>100000</v>
      </c>
      <c r="C3" s="3">
        <v>20000</v>
      </c>
      <c r="D3" s="1">
        <f t="shared" ref="D3:D8" si="0">1.07^A3</f>
        <v>1.07</v>
      </c>
      <c r="E3" s="4">
        <f t="shared" ref="E3:F8" si="1">B3/$D3</f>
        <v>93457.943925233645</v>
      </c>
      <c r="F3" s="4">
        <f t="shared" si="1"/>
        <v>18691.588785046726</v>
      </c>
    </row>
    <row r="4" spans="1:6" x14ac:dyDescent="0.25">
      <c r="A4">
        <v>2</v>
      </c>
      <c r="B4" s="3">
        <v>100000</v>
      </c>
      <c r="C4" s="3">
        <v>20000</v>
      </c>
      <c r="D4" s="1">
        <f t="shared" si="0"/>
        <v>1.1449</v>
      </c>
      <c r="E4" s="4">
        <f t="shared" si="1"/>
        <v>87343.87282732116</v>
      </c>
      <c r="F4" s="4">
        <f t="shared" si="1"/>
        <v>17468.774565464231</v>
      </c>
    </row>
    <row r="5" spans="1:6" x14ac:dyDescent="0.25">
      <c r="A5">
        <v>3</v>
      </c>
      <c r="B5" s="3">
        <v>100000</v>
      </c>
      <c r="C5" s="3">
        <v>20000</v>
      </c>
      <c r="D5" s="1">
        <f t="shared" si="0"/>
        <v>1.2250430000000001</v>
      </c>
      <c r="E5" s="4">
        <f t="shared" si="1"/>
        <v>81629.787689085191</v>
      </c>
      <c r="F5" s="4">
        <f t="shared" si="1"/>
        <v>16325.957537817039</v>
      </c>
    </row>
    <row r="6" spans="1:6" x14ac:dyDescent="0.25">
      <c r="A6">
        <v>4</v>
      </c>
      <c r="B6" s="3">
        <v>100000</v>
      </c>
      <c r="C6" s="3">
        <v>20000</v>
      </c>
      <c r="D6" s="1">
        <f t="shared" si="0"/>
        <v>1.31079601</v>
      </c>
      <c r="E6" s="4">
        <f t="shared" si="1"/>
        <v>76289.521204752527</v>
      </c>
      <c r="F6" s="4">
        <f t="shared" si="1"/>
        <v>15257.904240950504</v>
      </c>
    </row>
    <row r="7" spans="1:6" x14ac:dyDescent="0.25">
      <c r="A7">
        <v>5</v>
      </c>
      <c r="B7" s="3">
        <v>100000</v>
      </c>
      <c r="C7" s="3">
        <v>20000</v>
      </c>
      <c r="D7" s="1">
        <f t="shared" si="0"/>
        <v>1.4025517307000002</v>
      </c>
      <c r="E7" s="20">
        <f t="shared" si="1"/>
        <v>71298.617948366838</v>
      </c>
      <c r="F7" s="20">
        <f t="shared" si="1"/>
        <v>14259.723589673367</v>
      </c>
    </row>
    <row r="8" spans="1:6" x14ac:dyDescent="0.25">
      <c r="A8">
        <v>5</v>
      </c>
      <c r="B8" s="3">
        <v>-4230</v>
      </c>
      <c r="C8" s="3">
        <v>0</v>
      </c>
      <c r="D8" s="1">
        <f t="shared" si="0"/>
        <v>1.4025517307000002</v>
      </c>
      <c r="E8" s="20">
        <f t="shared" si="1"/>
        <v>-3015.9315392159169</v>
      </c>
      <c r="F8" s="20">
        <f t="shared" si="1"/>
        <v>0</v>
      </c>
    </row>
    <row r="9" spans="1:6" x14ac:dyDescent="0.25">
      <c r="A9" t="s">
        <v>10</v>
      </c>
      <c r="E9" s="5">
        <f>SUM(E2:E8)</f>
        <v>407003.81205554341</v>
      </c>
      <c r="F9" s="5">
        <f>SUM(F2:F8)</f>
        <v>407003.94871895178</v>
      </c>
    </row>
    <row r="10" spans="1:6" x14ac:dyDescent="0.25">
      <c r="D10" t="s">
        <v>24</v>
      </c>
      <c r="E10" s="4">
        <f>E9-F9</f>
        <v>-0.13666340836789459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FV</vt:lpstr>
      <vt:lpstr>NPV-info system (1)</vt:lpstr>
      <vt:lpstr>NPV-info system (2)</vt:lpstr>
      <vt:lpstr>Sheet4</vt:lpstr>
      <vt:lpstr>Sheet5</vt:lpstr>
      <vt:lpstr>Sheet6</vt:lpstr>
      <vt:lpstr>Sheet7</vt:lpstr>
      <vt:lpstr>Sheet8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Ummie</dc:creator>
  <cp:lastModifiedBy>lecturer</cp:lastModifiedBy>
  <dcterms:created xsi:type="dcterms:W3CDTF">2015-02-11T16:29:27Z</dcterms:created>
  <dcterms:modified xsi:type="dcterms:W3CDTF">2016-02-18T02:36:05Z</dcterms:modified>
</cp:coreProperties>
</file>