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cturer\Desktop\"/>
    </mc:Choice>
  </mc:AlternateContent>
  <bookViews>
    <workbookView xWindow="0" yWindow="0" windowWidth="15360" windowHeight="7755" activeTab="1"/>
  </bookViews>
  <sheets>
    <sheet name="Free cash flow to firm" sheetId="1" r:id="rId1"/>
    <sheet name="Free cash flow to equity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2" l="1"/>
  <c r="F12" i="2"/>
  <c r="E12" i="2"/>
  <c r="D12" i="2"/>
  <c r="C12" i="2"/>
  <c r="C7" i="2"/>
  <c r="D7" i="2"/>
  <c r="E7" i="2"/>
  <c r="F7" i="2"/>
  <c r="G7" i="2"/>
  <c r="G11" i="2"/>
  <c r="F11" i="2"/>
  <c r="E11" i="2"/>
  <c r="D11" i="2"/>
  <c r="C11" i="2"/>
  <c r="C19" i="2"/>
  <c r="D19" i="2" s="1"/>
  <c r="C9" i="2"/>
  <c r="C3" i="2"/>
  <c r="B15" i="1"/>
  <c r="C11" i="1"/>
  <c r="D11" i="1"/>
  <c r="E11" i="1"/>
  <c r="F11" i="1"/>
  <c r="G10" i="1"/>
  <c r="G11" i="1" s="1"/>
  <c r="B12" i="1" s="1"/>
  <c r="B14" i="1" s="1"/>
  <c r="B16" i="1" s="1"/>
  <c r="B18" i="1" s="1"/>
  <c r="B35" i="1" s="1"/>
  <c r="C9" i="1"/>
  <c r="D9" i="1"/>
  <c r="E9" i="1"/>
  <c r="F9" i="1"/>
  <c r="G9" i="1"/>
  <c r="G7" i="1"/>
  <c r="F7" i="1"/>
  <c r="E7" i="1"/>
  <c r="D7" i="1"/>
  <c r="C7" i="1"/>
  <c r="D20" i="1"/>
  <c r="E20" i="1" s="1"/>
  <c r="F20" i="1" s="1"/>
  <c r="G20" i="1" s="1"/>
  <c r="C20" i="1"/>
  <c r="C5" i="1"/>
  <c r="D5" i="1"/>
  <c r="E5" i="1"/>
  <c r="F5" i="1"/>
  <c r="G5" i="1"/>
  <c r="G4" i="1"/>
  <c r="F4" i="1"/>
  <c r="E4" i="1"/>
  <c r="D4" i="1"/>
  <c r="C4" i="1"/>
  <c r="D3" i="1"/>
  <c r="E3" i="1" s="1"/>
  <c r="F3" i="1" s="1"/>
  <c r="G3" i="1" s="1"/>
  <c r="C3" i="1"/>
  <c r="C4" i="2" l="1"/>
  <c r="C5" i="2" s="1"/>
  <c r="C6" i="2" s="1"/>
  <c r="E19" i="2"/>
  <c r="E9" i="2" s="1"/>
  <c r="D9" i="2"/>
  <c r="D3" i="2"/>
  <c r="C24" i="1"/>
  <c r="F24" i="1"/>
  <c r="D4" i="2" l="1"/>
  <c r="E3" i="2"/>
  <c r="F19" i="2"/>
  <c r="F9" i="2" s="1"/>
  <c r="E4" i="2" l="1"/>
  <c r="E5" i="2" s="1"/>
  <c r="E6" i="2" s="1"/>
  <c r="D5" i="2"/>
  <c r="D6" i="2" s="1"/>
  <c r="F3" i="2"/>
  <c r="G19" i="2"/>
  <c r="G9" i="2" s="1"/>
  <c r="E14" i="2" l="1"/>
  <c r="D14" i="2"/>
  <c r="F4" i="2"/>
  <c r="G3" i="2"/>
  <c r="G4" i="2" l="1"/>
  <c r="G5" i="2" s="1"/>
  <c r="F5" i="2"/>
  <c r="F6" i="2" s="1"/>
  <c r="G6" i="2" l="1"/>
  <c r="F14" i="2"/>
  <c r="C14" i="2" l="1"/>
  <c r="G13" i="2" l="1"/>
  <c r="G14" i="2" s="1"/>
  <c r="B15" i="2" s="1"/>
  <c r="B17" i="2" s="1"/>
</calcChain>
</file>

<file path=xl/sharedStrings.xml><?xml version="1.0" encoding="utf-8"?>
<sst xmlns="http://schemas.openxmlformats.org/spreadsheetml/2006/main" count="53" uniqueCount="31">
  <si>
    <t>Year 1</t>
  </si>
  <si>
    <t>Year 2</t>
  </si>
  <si>
    <t>Year 3</t>
  </si>
  <si>
    <t>Year 4</t>
  </si>
  <si>
    <t>Year 5</t>
  </si>
  <si>
    <t>Year 0</t>
  </si>
  <si>
    <t>EBIT</t>
  </si>
  <si>
    <t>Taxes on EBIT</t>
  </si>
  <si>
    <t>NOPAT (Net Operating profit after taxes)</t>
  </si>
  <si>
    <t>Add:  Depreciation</t>
  </si>
  <si>
    <t>Less: Change in net working capital</t>
  </si>
  <si>
    <t>Less:  Capital expenditure</t>
  </si>
  <si>
    <t>Free cash flow to firm</t>
  </si>
  <si>
    <t>Terminal value</t>
  </si>
  <si>
    <t>EV</t>
  </si>
  <si>
    <t>Cash</t>
  </si>
  <si>
    <t>Total firm value</t>
  </si>
  <si>
    <t>Value of interest bearing debt</t>
  </si>
  <si>
    <t>Value of equity</t>
  </si>
  <si>
    <t>Number of shares</t>
  </si>
  <si>
    <t>Share price</t>
  </si>
  <si>
    <t>Operating working capital</t>
  </si>
  <si>
    <t>WACC</t>
  </si>
  <si>
    <t>g</t>
  </si>
  <si>
    <t>Summary of cash flow</t>
  </si>
  <si>
    <t>Less: Interest expenses</t>
  </si>
  <si>
    <t>EBT</t>
  </si>
  <si>
    <t>Less taxes</t>
  </si>
  <si>
    <t>Net profit</t>
  </si>
  <si>
    <t>Less: Principal Repayment</t>
  </si>
  <si>
    <t>Cost of equity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</si>
</sst>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&quot;$&quot;#,##0_);[Red]\(&quot;$&quot;#,##0\)"/>
    <numFmt numFmtId="8" formatCode="&quot;$&quot;#,##0.00_);[Red]\(&quot;$&quot;#,##0.00\)"/>
    <numFmt numFmtId="43" formatCode="_(* #,##0.00_);_(* \(#,##0.00\);_(* &quot;-&quot;??_);_(@_)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9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8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1" xfId="0" applyNumberFormat="1" applyBorder="1" applyAlignment="1">
      <alignment horizontal="center"/>
    </xf>
    <xf numFmtId="1" fontId="0" fillId="0" borderId="1" xfId="1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9" fontId="0" fillId="0" borderId="2" xfId="0" applyNumberFormat="1" applyBorder="1" applyAlignment="1">
      <alignment horizontal="center"/>
    </xf>
    <xf numFmtId="6" fontId="0" fillId="0" borderId="2" xfId="0" applyNumberFormat="1" applyBorder="1" applyAlignment="1">
      <alignment horizontal="center"/>
    </xf>
    <xf numFmtId="0" fontId="0" fillId="0" borderId="0" xfId="0" applyAlignment="1">
      <alignment horizontal="right"/>
    </xf>
    <xf numFmtId="1" fontId="0" fillId="0" borderId="2" xfId="0" applyNumberFormat="1" applyBorder="1" applyAlignment="1">
      <alignment horizontal="center"/>
    </xf>
    <xf numFmtId="1" fontId="0" fillId="2" borderId="2" xfId="0" applyNumberFormat="1" applyFill="1" applyBorder="1" applyAlignment="1">
      <alignment horizontal="center"/>
    </xf>
    <xf numFmtId="1" fontId="0" fillId="0" borderId="0" xfId="0" applyNumberForma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zoomScale="130" zoomScaleNormal="130" workbookViewId="0">
      <selection sqref="A1:XFD1048576"/>
    </sheetView>
  </sheetViews>
  <sheetFormatPr defaultRowHeight="15" x14ac:dyDescent="0.25"/>
  <cols>
    <col min="1" max="1" width="38" style="2" bestFit="1" customWidth="1"/>
    <col min="2" max="2" width="13.28515625" style="1" bestFit="1" customWidth="1"/>
    <col min="3" max="6" width="9.140625" style="1"/>
    <col min="7" max="7" width="10.140625" style="1" bestFit="1" customWidth="1"/>
    <col min="8" max="10" width="9.140625" style="1"/>
  </cols>
  <sheetData>
    <row r="1" spans="1:7" x14ac:dyDescent="0.25">
      <c r="B1" s="1" t="s">
        <v>5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</row>
    <row r="3" spans="1:7" x14ac:dyDescent="0.25">
      <c r="A3" s="2" t="s">
        <v>6</v>
      </c>
      <c r="B3" s="1">
        <v>2000000</v>
      </c>
      <c r="C3" s="1">
        <f>B3*(1.2)</f>
        <v>2400000</v>
      </c>
      <c r="D3" s="1">
        <f t="shared" ref="D3:G3" si="0">C3*(1.2)</f>
        <v>2880000</v>
      </c>
      <c r="E3" s="1">
        <f t="shared" si="0"/>
        <v>3456000</v>
      </c>
      <c r="F3" s="1">
        <f t="shared" si="0"/>
        <v>4147200</v>
      </c>
      <c r="G3" s="1">
        <f t="shared" si="0"/>
        <v>4976640</v>
      </c>
    </row>
    <row r="4" spans="1:7" x14ac:dyDescent="0.25">
      <c r="A4" s="2" t="s">
        <v>7</v>
      </c>
      <c r="C4" s="1">
        <f t="shared" ref="C4:G4" si="1">-C3*0.3</f>
        <v>-720000</v>
      </c>
      <c r="D4" s="1">
        <f t="shared" si="1"/>
        <v>-864000</v>
      </c>
      <c r="E4" s="1">
        <f t="shared" si="1"/>
        <v>-1036800</v>
      </c>
      <c r="F4" s="1">
        <f t="shared" si="1"/>
        <v>-1244160</v>
      </c>
      <c r="G4" s="1">
        <f t="shared" si="1"/>
        <v>-1492992</v>
      </c>
    </row>
    <row r="5" spans="1:7" x14ac:dyDescent="0.25">
      <c r="A5" s="2" t="s">
        <v>8</v>
      </c>
      <c r="C5" s="1">
        <f>SUM(C3:C4)</f>
        <v>1680000</v>
      </c>
      <c r="D5" s="1">
        <f>SUM(D3:D4)</f>
        <v>2016000</v>
      </c>
      <c r="E5" s="1">
        <f>SUM(E3:E4)</f>
        <v>2419200</v>
      </c>
      <c r="F5" s="1">
        <f>SUM(F3:F4)</f>
        <v>2903040</v>
      </c>
      <c r="G5" s="1">
        <f>SUM(G3:G4)</f>
        <v>3483648</v>
      </c>
    </row>
    <row r="6" spans="1:7" x14ac:dyDescent="0.25">
      <c r="A6" s="2" t="s">
        <v>9</v>
      </c>
      <c r="C6" s="1">
        <v>200000</v>
      </c>
      <c r="D6" s="1">
        <v>200000</v>
      </c>
      <c r="E6" s="1">
        <v>200000</v>
      </c>
      <c r="F6" s="1">
        <v>200000</v>
      </c>
      <c r="G6" s="1">
        <v>200000</v>
      </c>
    </row>
    <row r="7" spans="1:7" x14ac:dyDescent="0.25">
      <c r="A7" s="2" t="s">
        <v>10</v>
      </c>
      <c r="C7" s="1">
        <f>B20-C20</f>
        <v>-100000</v>
      </c>
      <c r="D7" s="1">
        <f t="shared" ref="D7:G7" si="2">C20-D20</f>
        <v>-120000</v>
      </c>
      <c r="E7" s="1">
        <f t="shared" si="2"/>
        <v>-144000</v>
      </c>
      <c r="F7" s="1">
        <f t="shared" si="2"/>
        <v>-172800</v>
      </c>
      <c r="G7" s="1">
        <f t="shared" si="2"/>
        <v>-207360</v>
      </c>
    </row>
    <row r="8" spans="1:7" x14ac:dyDescent="0.25">
      <c r="A8" s="2" t="s">
        <v>11</v>
      </c>
      <c r="B8" s="3"/>
      <c r="C8" s="3"/>
      <c r="D8" s="3">
        <v>-800000</v>
      </c>
      <c r="E8" s="3"/>
      <c r="F8" s="3"/>
      <c r="G8" s="3"/>
    </row>
    <row r="9" spans="1:7" x14ac:dyDescent="0.25">
      <c r="A9" s="2" t="s">
        <v>12</v>
      </c>
      <c r="C9" s="1">
        <f>SUM(C5:C8)</f>
        <v>1780000</v>
      </c>
      <c r="D9" s="1">
        <f>SUM(D5:D8)</f>
        <v>1296000</v>
      </c>
      <c r="E9" s="1">
        <f>SUM(E5:E8)</f>
        <v>2475200</v>
      </c>
      <c r="F9" s="1">
        <f>SUM(F5:F8)</f>
        <v>2930240</v>
      </c>
      <c r="G9" s="1">
        <f>SUM(G5:G8)</f>
        <v>3476288</v>
      </c>
    </row>
    <row r="10" spans="1:7" x14ac:dyDescent="0.25">
      <c r="A10" s="2" t="s">
        <v>13</v>
      </c>
      <c r="B10" s="3"/>
      <c r="C10" s="3"/>
      <c r="D10" s="3"/>
      <c r="E10" s="3"/>
      <c r="F10" s="3"/>
      <c r="G10" s="3">
        <f>G9*(1+B22)/(B21-B22)</f>
        <v>52144320.000000007</v>
      </c>
    </row>
    <row r="11" spans="1:7" x14ac:dyDescent="0.25">
      <c r="A11" s="2" t="s">
        <v>24</v>
      </c>
      <c r="B11" s="5"/>
      <c r="C11" s="1">
        <f>SUM(C9:C10)</f>
        <v>1780000</v>
      </c>
      <c r="D11" s="1">
        <f>SUM(D9:D10)</f>
        <v>1296000</v>
      </c>
      <c r="E11" s="1">
        <f>SUM(E9:E10)</f>
        <v>2475200</v>
      </c>
      <c r="F11" s="1">
        <f>SUM(F9:F10)</f>
        <v>2930240</v>
      </c>
      <c r="G11" s="1">
        <f>SUM(G9:G10)</f>
        <v>55620608.000000007</v>
      </c>
    </row>
    <row r="12" spans="1:7" x14ac:dyDescent="0.25">
      <c r="A12" s="2" t="s">
        <v>14</v>
      </c>
      <c r="B12" s="7">
        <f>NPV(B21,C11:G11)</f>
        <v>37807094.653641328</v>
      </c>
    </row>
    <row r="13" spans="1:7" x14ac:dyDescent="0.25">
      <c r="A13" s="2" t="s">
        <v>15</v>
      </c>
      <c r="B13" s="8">
        <v>0</v>
      </c>
    </row>
    <row r="14" spans="1:7" x14ac:dyDescent="0.25">
      <c r="A14" s="2" t="s">
        <v>16</v>
      </c>
      <c r="B14" s="7">
        <f>SUM(B12:B13)</f>
        <v>37807094.653641328</v>
      </c>
    </row>
    <row r="15" spans="1:7" x14ac:dyDescent="0.25">
      <c r="A15" s="2" t="s">
        <v>17</v>
      </c>
      <c r="B15" s="9">
        <f>2000000</f>
        <v>2000000</v>
      </c>
    </row>
    <row r="16" spans="1:7" x14ac:dyDescent="0.25">
      <c r="A16" s="2" t="s">
        <v>18</v>
      </c>
      <c r="B16" s="7">
        <f>B14-B15</f>
        <v>35807094.653641328</v>
      </c>
    </row>
    <row r="17" spans="1:7" x14ac:dyDescent="0.25">
      <c r="A17" s="2" t="s">
        <v>19</v>
      </c>
      <c r="B17" s="3">
        <v>100000</v>
      </c>
    </row>
    <row r="18" spans="1:7" x14ac:dyDescent="0.25">
      <c r="A18" s="2" t="s">
        <v>20</v>
      </c>
      <c r="B18" s="6">
        <f>B16/B17</f>
        <v>358.07094653641326</v>
      </c>
    </row>
    <row r="20" spans="1:7" x14ac:dyDescent="0.25">
      <c r="A20" s="2" t="s">
        <v>21</v>
      </c>
      <c r="B20" s="1">
        <v>500000</v>
      </c>
      <c r="C20" s="1">
        <f>B20*1.2</f>
        <v>600000</v>
      </c>
      <c r="D20" s="1">
        <f t="shared" ref="D20:G20" si="3">C20*1.2</f>
        <v>720000</v>
      </c>
      <c r="E20" s="1">
        <f t="shared" si="3"/>
        <v>864000</v>
      </c>
      <c r="F20" s="1">
        <f t="shared" si="3"/>
        <v>1036800</v>
      </c>
      <c r="G20" s="1">
        <f t="shared" si="3"/>
        <v>1244160</v>
      </c>
    </row>
    <row r="21" spans="1:7" x14ac:dyDescent="0.25">
      <c r="A21" s="2" t="s">
        <v>22</v>
      </c>
      <c r="B21" s="4">
        <v>0.12</v>
      </c>
    </row>
    <row r="22" spans="1:7" x14ac:dyDescent="0.25">
      <c r="A22" s="2" t="s">
        <v>23</v>
      </c>
      <c r="B22" s="4">
        <v>0.05</v>
      </c>
    </row>
    <row r="24" spans="1:7" x14ac:dyDescent="0.25">
      <c r="B24" s="10" t="s">
        <v>22</v>
      </c>
      <c r="C24" s="12">
        <f>B18</f>
        <v>358.07094653641326</v>
      </c>
      <c r="E24" s="10" t="s">
        <v>23</v>
      </c>
      <c r="F24" s="12">
        <f>B18</f>
        <v>358.07094653641326</v>
      </c>
    </row>
    <row r="25" spans="1:7" x14ac:dyDescent="0.25">
      <c r="B25" s="11">
        <v>0.08</v>
      </c>
      <c r="C25" s="12">
        <f t="dataTable" ref="C25:C32" dt2D="0" dtr="0" r1="B21" ca="1"/>
        <v>900.50481928693239</v>
      </c>
      <c r="E25" s="11">
        <v>0.01</v>
      </c>
      <c r="F25" s="12">
        <f t="dataTable" ref="F25:F32" dt2D="0" dtr="0" r1="B22"/>
        <v>243.30503122515228</v>
      </c>
    </row>
    <row r="26" spans="1:7" x14ac:dyDescent="0.25">
      <c r="B26" s="11">
        <v>0.09</v>
      </c>
      <c r="C26" s="12">
        <v>662.78260737613334</v>
      </c>
      <c r="E26" s="11">
        <v>0.02</v>
      </c>
      <c r="F26" s="12">
        <v>263.38906640462301</v>
      </c>
    </row>
    <row r="27" spans="1:7" x14ac:dyDescent="0.25">
      <c r="B27" s="11">
        <v>0.1</v>
      </c>
      <c r="C27" s="12">
        <v>520.37333515470232</v>
      </c>
      <c r="E27" s="11">
        <v>0.03</v>
      </c>
      <c r="F27" s="12">
        <v>287.93622051286496</v>
      </c>
    </row>
    <row r="28" spans="1:7" x14ac:dyDescent="0.25">
      <c r="B28" s="11">
        <v>0.11</v>
      </c>
      <c r="C28" s="12">
        <v>425.61194044572227</v>
      </c>
      <c r="E28" s="11">
        <v>0.04</v>
      </c>
      <c r="F28" s="12">
        <v>318.62016314816731</v>
      </c>
    </row>
    <row r="29" spans="1:7" x14ac:dyDescent="0.25">
      <c r="B29" s="11">
        <v>0.12</v>
      </c>
      <c r="C29" s="12">
        <v>358.07094653641326</v>
      </c>
      <c r="E29" s="11">
        <v>0.05</v>
      </c>
      <c r="F29" s="12">
        <v>358.07094653641326</v>
      </c>
    </row>
    <row r="30" spans="1:7" x14ac:dyDescent="0.25">
      <c r="B30" s="11">
        <v>0.13</v>
      </c>
      <c r="C30" s="12">
        <v>307.53694835944032</v>
      </c>
      <c r="E30" s="11">
        <v>0.06</v>
      </c>
      <c r="F30" s="12">
        <v>410.67199105407462</v>
      </c>
    </row>
    <row r="31" spans="1:7" x14ac:dyDescent="0.25">
      <c r="B31" s="11">
        <v>0.14000000000000001</v>
      </c>
      <c r="C31" s="12">
        <v>268.33610937407906</v>
      </c>
      <c r="E31" s="11">
        <v>7.0000000000000007E-2</v>
      </c>
      <c r="F31" s="12">
        <v>484.31345337880038</v>
      </c>
    </row>
    <row r="32" spans="1:7" x14ac:dyDescent="0.25">
      <c r="B32" s="11">
        <v>0.15</v>
      </c>
      <c r="C32" s="12">
        <v>237.06436154816498</v>
      </c>
      <c r="E32" s="11">
        <v>0.08</v>
      </c>
      <c r="F32" s="12">
        <v>594.77564686588903</v>
      </c>
    </row>
    <row r="34" spans="1:10" x14ac:dyDescent="0.25">
      <c r="G34" s="1" t="s">
        <v>22</v>
      </c>
    </row>
    <row r="35" spans="1:10" x14ac:dyDescent="0.25">
      <c r="B35" s="12">
        <f>B18</f>
        <v>358.07094653641326</v>
      </c>
      <c r="C35" s="11">
        <v>0.08</v>
      </c>
      <c r="D35" s="11">
        <v>0.09</v>
      </c>
      <c r="E35" s="11">
        <v>0.1</v>
      </c>
      <c r="F35" s="11">
        <v>0.11</v>
      </c>
      <c r="G35" s="11">
        <v>0.12</v>
      </c>
      <c r="H35" s="11">
        <v>0.13</v>
      </c>
      <c r="I35" s="11">
        <v>0.14000000000000001</v>
      </c>
      <c r="J35" s="11">
        <v>0.15</v>
      </c>
    </row>
    <row r="36" spans="1:10" x14ac:dyDescent="0.25">
      <c r="B36" s="11">
        <v>0.01</v>
      </c>
      <c r="C36" s="14">
        <f t="dataTable" ref="C36:J43" dt2D="1" dtr="1" r1="B21" r2="B22" ca="1"/>
        <v>413.80473225491755</v>
      </c>
      <c r="D36" s="14">
        <v>354.94634986070685</v>
      </c>
      <c r="E36" s="14">
        <v>309.31987037922403</v>
      </c>
      <c r="F36" s="14">
        <v>272.94936840248391</v>
      </c>
      <c r="G36" s="14">
        <v>243.30503122515228</v>
      </c>
      <c r="H36" s="14">
        <v>218.70059280914506</v>
      </c>
      <c r="I36" s="14">
        <v>197.968876442159</v>
      </c>
      <c r="J36" s="14">
        <v>180.27639164484739</v>
      </c>
    </row>
    <row r="37" spans="1:10" x14ac:dyDescent="0.25">
      <c r="B37" s="11">
        <v>0.02</v>
      </c>
      <c r="C37" s="14">
        <v>474.64224313391946</v>
      </c>
      <c r="D37" s="14">
        <v>398.92295807719643</v>
      </c>
      <c r="E37" s="14">
        <v>342.29697425039262</v>
      </c>
      <c r="F37" s="14">
        <v>298.39313040969034</v>
      </c>
      <c r="G37" s="14">
        <v>263.38906640462301</v>
      </c>
      <c r="H37" s="14">
        <v>234.85265745465335</v>
      </c>
      <c r="I37" s="14">
        <v>211.16273261689398</v>
      </c>
      <c r="J37" s="14">
        <v>191.19715508779311</v>
      </c>
    </row>
    <row r="38" spans="1:10" x14ac:dyDescent="0.25">
      <c r="B38" s="11">
        <v>0.03</v>
      </c>
      <c r="C38" s="14">
        <v>559.81475836452194</v>
      </c>
      <c r="D38" s="14">
        <v>457.55843569918233</v>
      </c>
      <c r="E38" s="15">
        <v>384.69610779903763</v>
      </c>
      <c r="F38" s="15">
        <v>330.19783291869828</v>
      </c>
      <c r="G38" s="15">
        <v>287.93622051286496</v>
      </c>
      <c r="H38" s="15">
        <v>254.2351350292632</v>
      </c>
      <c r="I38" s="14">
        <v>226.75547173248987</v>
      </c>
      <c r="J38" s="14">
        <v>203.93804577122967</v>
      </c>
    </row>
    <row r="39" spans="1:10" x14ac:dyDescent="0.25">
      <c r="B39" s="11">
        <v>0.04</v>
      </c>
      <c r="C39" s="14">
        <v>687.57353121042581</v>
      </c>
      <c r="D39" s="14">
        <v>539.64810436996265</v>
      </c>
      <c r="E39" s="15">
        <v>441.22828586389795</v>
      </c>
      <c r="F39" s="15">
        <v>371.08959328742282</v>
      </c>
      <c r="G39" s="15">
        <v>318.62016314816731</v>
      </c>
      <c r="H39" s="15">
        <v>277.92482984267531</v>
      </c>
      <c r="I39" s="14">
        <v>245.46675867120501</v>
      </c>
      <c r="J39" s="14">
        <v>218.99546203347302</v>
      </c>
    </row>
    <row r="40" spans="1:10" x14ac:dyDescent="0.25">
      <c r="A40" s="13" t="s">
        <v>23</v>
      </c>
      <c r="B40" s="11">
        <v>0.05</v>
      </c>
      <c r="C40" s="14">
        <v>900.50481928693239</v>
      </c>
      <c r="D40" s="14">
        <v>662.78260737613334</v>
      </c>
      <c r="E40" s="15">
        <v>520.37333515470232</v>
      </c>
      <c r="F40" s="15">
        <v>425.61194044572227</v>
      </c>
      <c r="G40" s="15">
        <v>358.07094653641326</v>
      </c>
      <c r="H40" s="15">
        <v>307.53694835944032</v>
      </c>
      <c r="I40" s="14">
        <v>268.33610937407906</v>
      </c>
      <c r="J40" s="14">
        <v>237.06436154816498</v>
      </c>
    </row>
    <row r="41" spans="1:10" x14ac:dyDescent="0.25">
      <c r="B41" s="11">
        <v>0.06</v>
      </c>
      <c r="C41" s="14">
        <v>1326.3673954399446</v>
      </c>
      <c r="D41" s="14">
        <v>868.00677905308385</v>
      </c>
      <c r="E41" s="15">
        <v>639.09090909090867</v>
      </c>
      <c r="F41" s="15">
        <v>501.94322646734128</v>
      </c>
      <c r="G41" s="15">
        <v>410.67199105407462</v>
      </c>
      <c r="H41" s="15">
        <v>345.60967216670969</v>
      </c>
      <c r="I41" s="14">
        <v>296.9227977526715</v>
      </c>
      <c r="J41" s="14">
        <v>259.1485720661218</v>
      </c>
    </row>
    <row r="42" spans="1:10" x14ac:dyDescent="0.25">
      <c r="B42" s="11">
        <v>7.0000000000000007E-2</v>
      </c>
      <c r="C42" s="14">
        <v>2603.9551238989843</v>
      </c>
      <c r="D42" s="14">
        <v>1278.455122406986</v>
      </c>
      <c r="E42" s="14">
        <v>836.95353231791978</v>
      </c>
      <c r="F42" s="14">
        <v>616.44015549977007</v>
      </c>
      <c r="G42" s="14">
        <v>484.31345337880038</v>
      </c>
      <c r="H42" s="14">
        <v>396.37330390973563</v>
      </c>
      <c r="I42" s="14">
        <v>333.67711138229049</v>
      </c>
      <c r="J42" s="14">
        <v>286.75383521356787</v>
      </c>
    </row>
    <row r="43" spans="1:10" x14ac:dyDescent="0.25">
      <c r="B43" s="11">
        <v>0.08</v>
      </c>
      <c r="C43" s="14" t="e">
        <v>#DIV/0!</v>
      </c>
      <c r="D43" s="14">
        <v>2509.8001524686915</v>
      </c>
      <c r="E43" s="14">
        <v>1232.6787787719409</v>
      </c>
      <c r="F43" s="14">
        <v>807.26837055381793</v>
      </c>
      <c r="G43" s="14">
        <v>594.77564686588903</v>
      </c>
      <c r="H43" s="14">
        <v>467.44238834997168</v>
      </c>
      <c r="I43" s="14">
        <v>382.68286288844899</v>
      </c>
      <c r="J43" s="14">
        <v>322.24631640314129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A22" sqref="A22"/>
    </sheetView>
  </sheetViews>
  <sheetFormatPr defaultRowHeight="15" x14ac:dyDescent="0.25"/>
  <cols>
    <col min="1" max="1" width="38" style="2" bestFit="1" customWidth="1"/>
    <col min="2" max="2" width="13.28515625" style="1" bestFit="1" customWidth="1"/>
    <col min="3" max="6" width="9.140625" style="1"/>
    <col min="7" max="7" width="11.28515625" style="1" bestFit="1" customWidth="1"/>
    <col min="8" max="10" width="9.140625" style="1"/>
  </cols>
  <sheetData>
    <row r="1" spans="1:7" x14ac:dyDescent="0.25">
      <c r="B1" s="1" t="s">
        <v>5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</row>
    <row r="3" spans="1:7" x14ac:dyDescent="0.25">
      <c r="A3" s="2" t="s">
        <v>6</v>
      </c>
      <c r="B3" s="1">
        <v>2000000</v>
      </c>
      <c r="C3" s="1">
        <f>B3*(1.2)</f>
        <v>2400000</v>
      </c>
      <c r="D3" s="1">
        <f t="shared" ref="D3:G3" si="0">C3*(1.2)</f>
        <v>2880000</v>
      </c>
      <c r="E3" s="1">
        <f t="shared" si="0"/>
        <v>3456000</v>
      </c>
      <c r="F3" s="1">
        <f t="shared" si="0"/>
        <v>4147200</v>
      </c>
      <c r="G3" s="7">
        <f t="shared" si="0"/>
        <v>4976640</v>
      </c>
    </row>
    <row r="4" spans="1:7" x14ac:dyDescent="0.25">
      <c r="A4" s="2" t="s">
        <v>25</v>
      </c>
      <c r="B4" s="3"/>
      <c r="C4" s="3">
        <f>-0.2*C3</f>
        <v>-480000</v>
      </c>
      <c r="D4" s="3">
        <f t="shared" ref="D4:G4" si="1">-0.2*D3</f>
        <v>-576000</v>
      </c>
      <c r="E4" s="3">
        <f t="shared" si="1"/>
        <v>-691200</v>
      </c>
      <c r="F4" s="3">
        <f t="shared" si="1"/>
        <v>-829440</v>
      </c>
      <c r="G4" s="8">
        <f t="shared" si="1"/>
        <v>-995328</v>
      </c>
    </row>
    <row r="5" spans="1:7" x14ac:dyDescent="0.25">
      <c r="A5" s="2" t="s">
        <v>26</v>
      </c>
      <c r="C5" s="1">
        <f>SUM(C3:C4)</f>
        <v>1920000</v>
      </c>
      <c r="D5" s="1">
        <f>SUM(D3:D4)</f>
        <v>2304000</v>
      </c>
      <c r="E5" s="1">
        <f>SUM(E3:E4)</f>
        <v>2764800</v>
      </c>
      <c r="F5" s="1">
        <f>SUM(F3:F4)</f>
        <v>3317760</v>
      </c>
      <c r="G5" s="7">
        <f>SUM(G3:G4)</f>
        <v>3981312</v>
      </c>
    </row>
    <row r="6" spans="1:7" x14ac:dyDescent="0.25">
      <c r="A6" s="2" t="s">
        <v>27</v>
      </c>
      <c r="B6" s="3"/>
      <c r="C6" s="3">
        <f>-0.3*C5</f>
        <v>-576000</v>
      </c>
      <c r="D6" s="3">
        <f t="shared" ref="D6:G6" si="2">-0.3*D5</f>
        <v>-691200</v>
      </c>
      <c r="E6" s="3">
        <f t="shared" si="2"/>
        <v>-829440</v>
      </c>
      <c r="F6" s="3">
        <f t="shared" si="2"/>
        <v>-995328</v>
      </c>
      <c r="G6" s="8">
        <f t="shared" si="2"/>
        <v>-1194393.5999999999</v>
      </c>
    </row>
    <row r="7" spans="1:7" x14ac:dyDescent="0.25">
      <c r="A7" s="2" t="s">
        <v>28</v>
      </c>
      <c r="B7" s="5"/>
      <c r="C7" s="5">
        <f>SUM(C5:C6)</f>
        <v>1344000</v>
      </c>
      <c r="D7" s="5">
        <f>SUM(D5:D6)</f>
        <v>1612800</v>
      </c>
      <c r="E7" s="5">
        <f>SUM(E5:E6)</f>
        <v>1935360</v>
      </c>
      <c r="F7" s="5">
        <f>SUM(F5:F6)</f>
        <v>2322432</v>
      </c>
      <c r="G7" s="16">
        <f>SUM(G5:G6)</f>
        <v>2786918.4000000004</v>
      </c>
    </row>
    <row r="8" spans="1:7" x14ac:dyDescent="0.25">
      <c r="A8" s="2" t="s">
        <v>9</v>
      </c>
      <c r="C8" s="1">
        <v>200000</v>
      </c>
      <c r="D8" s="1">
        <v>200000</v>
      </c>
      <c r="E8" s="1">
        <v>200000</v>
      </c>
      <c r="F8" s="1">
        <v>200000</v>
      </c>
      <c r="G8" s="7">
        <v>200000</v>
      </c>
    </row>
    <row r="9" spans="1:7" x14ac:dyDescent="0.25">
      <c r="A9" s="2" t="s">
        <v>10</v>
      </c>
      <c r="C9" s="1">
        <f>B19-C19</f>
        <v>-100000</v>
      </c>
      <c r="D9" s="1">
        <f t="shared" ref="D9:G9" si="3">C19-D19</f>
        <v>-120000</v>
      </c>
      <c r="E9" s="1">
        <f t="shared" si="3"/>
        <v>-144000</v>
      </c>
      <c r="F9" s="1">
        <f t="shared" si="3"/>
        <v>-172800</v>
      </c>
      <c r="G9" s="7">
        <f t="shared" si="3"/>
        <v>-207360</v>
      </c>
    </row>
    <row r="10" spans="1:7" x14ac:dyDescent="0.25">
      <c r="A10" s="2" t="s">
        <v>11</v>
      </c>
      <c r="B10" s="5"/>
      <c r="C10" s="5"/>
      <c r="D10" s="5">
        <v>-800000</v>
      </c>
      <c r="E10" s="5"/>
      <c r="F10" s="5"/>
      <c r="G10" s="16"/>
    </row>
    <row r="11" spans="1:7" x14ac:dyDescent="0.25">
      <c r="A11" s="2" t="s">
        <v>29</v>
      </c>
      <c r="B11" s="3"/>
      <c r="C11" s="3">
        <f>-200000</f>
        <v>-200000</v>
      </c>
      <c r="D11" s="3">
        <f t="shared" ref="D11:G11" si="4">-200000</f>
        <v>-200000</v>
      </c>
      <c r="E11" s="3">
        <f t="shared" si="4"/>
        <v>-200000</v>
      </c>
      <c r="F11" s="3">
        <f t="shared" si="4"/>
        <v>-200000</v>
      </c>
      <c r="G11" s="8">
        <f t="shared" si="4"/>
        <v>-200000</v>
      </c>
    </row>
    <row r="12" spans="1:7" x14ac:dyDescent="0.25">
      <c r="A12" s="2" t="s">
        <v>12</v>
      </c>
      <c r="C12" s="1">
        <f>SUM(C7:C11)</f>
        <v>1244000</v>
      </c>
      <c r="D12" s="1">
        <f t="shared" ref="D12:G12" si="5">SUM(D7:D11)</f>
        <v>692800</v>
      </c>
      <c r="E12" s="1">
        <f t="shared" si="5"/>
        <v>1791360</v>
      </c>
      <c r="F12" s="1">
        <f t="shared" si="5"/>
        <v>2149632</v>
      </c>
      <c r="G12" s="1">
        <f t="shared" si="5"/>
        <v>2579558.4000000004</v>
      </c>
    </row>
    <row r="13" spans="1:7" x14ac:dyDescent="0.25">
      <c r="A13" s="2" t="s">
        <v>13</v>
      </c>
      <c r="B13" s="3"/>
      <c r="C13" s="3"/>
      <c r="D13" s="3"/>
      <c r="E13" s="3"/>
      <c r="F13" s="3"/>
      <c r="G13" s="8">
        <f>G12*(1+B21)/(B20-B21)</f>
        <v>27085363.200000007</v>
      </c>
    </row>
    <row r="14" spans="1:7" x14ac:dyDescent="0.25">
      <c r="A14" s="2" t="s">
        <v>24</v>
      </c>
      <c r="B14" s="5"/>
      <c r="C14" s="1">
        <f>SUM(C12:C13)</f>
        <v>1244000</v>
      </c>
      <c r="D14" s="1">
        <f>SUM(D12:D13)</f>
        <v>692800</v>
      </c>
      <c r="E14" s="1">
        <f>SUM(E12:E13)</f>
        <v>1791360</v>
      </c>
      <c r="F14" s="1">
        <f>SUM(F12:F13)</f>
        <v>2149632</v>
      </c>
      <c r="G14" s="7">
        <f>SUM(G12:G13)</f>
        <v>29664921.600000009</v>
      </c>
    </row>
    <row r="15" spans="1:7" x14ac:dyDescent="0.25">
      <c r="A15" s="2" t="s">
        <v>18</v>
      </c>
      <c r="B15" s="7">
        <f>NPV(B20,C14:G14)</f>
        <v>18761211.688065734</v>
      </c>
    </row>
    <row r="16" spans="1:7" x14ac:dyDescent="0.25">
      <c r="A16" s="2" t="s">
        <v>19</v>
      </c>
      <c r="B16" s="3">
        <v>100000</v>
      </c>
    </row>
    <row r="17" spans="1:7" x14ac:dyDescent="0.25">
      <c r="A17" s="2" t="s">
        <v>20</v>
      </c>
      <c r="B17" s="6">
        <f>B15/B16</f>
        <v>187.61211688065734</v>
      </c>
    </row>
    <row r="19" spans="1:7" x14ac:dyDescent="0.25">
      <c r="A19" s="2" t="s">
        <v>21</v>
      </c>
      <c r="B19" s="1">
        <v>500000</v>
      </c>
      <c r="C19" s="1">
        <f>B19*1.2</f>
        <v>600000</v>
      </c>
      <c r="D19" s="1">
        <f t="shared" ref="D19:G19" si="6">C19*1.2</f>
        <v>720000</v>
      </c>
      <c r="E19" s="1">
        <f t="shared" si="6"/>
        <v>864000</v>
      </c>
      <c r="F19" s="1">
        <f t="shared" si="6"/>
        <v>1036800</v>
      </c>
      <c r="G19" s="1">
        <f t="shared" si="6"/>
        <v>1244160</v>
      </c>
    </row>
    <row r="20" spans="1:7" x14ac:dyDescent="0.25">
      <c r="A20" s="2" t="s">
        <v>30</v>
      </c>
      <c r="B20" s="4">
        <v>0.15</v>
      </c>
    </row>
    <row r="21" spans="1:7" x14ac:dyDescent="0.25">
      <c r="A21" s="2" t="s">
        <v>23</v>
      </c>
      <c r="B21" s="4">
        <v>0.05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Free cash flow to firm</vt:lpstr>
      <vt:lpstr>Free cash flow to equity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Lecturer</dc:creator>
  <cp:lastModifiedBy>Lecturer</cp:lastModifiedBy>
  <dcterms:created xsi:type="dcterms:W3CDTF">2017-02-14T08:23:47Z</dcterms:created>
  <dcterms:modified xsi:type="dcterms:W3CDTF">2017-02-14T09:55:54Z</dcterms:modified>
</cp:coreProperties>
</file>