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embeddings/oleObject5.bin" ContentType="application/vnd.openxmlformats-officedocument.oleObject"/>
  <Override PartName="/xl/charts/chart4.xml" ContentType="application/vnd.openxmlformats-officedocument.drawingml.chart+xml"/>
  <Override PartName="/xl/charts/chart5.xml" ContentType="application/vnd.openxmlformats-officedocument.drawingml.chart+xml"/>
  <Default Extension="jpeg" ContentType="image/jpeg"/>
  <Default Extension="emf" ContentType="image/x-emf"/>
  <Override PartName="/xl/embeddings/oleObject3.bin" ContentType="application/vnd.openxmlformats-officedocument.oleObject"/>
  <Override PartName="/xl/embeddings/oleObject4.bin" ContentType="application/vnd.openxmlformats-officedocument.oleObject"/>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tabRatio="797"/>
  </bookViews>
  <sheets>
    <sheet name="Data" sheetId="1" r:id="rId1"/>
    <sheet name="Single Asset Return&amp;Risk" sheetId="2" r:id="rId2"/>
    <sheet name="Portfolio Return&amp;Risk" sheetId="3" r:id="rId3"/>
    <sheet name="Theoretical Portfolio, Brigham " sheetId="6" r:id="rId4"/>
    <sheet name="Security Analysis" sheetId="7" r:id="rId5"/>
  </sheets>
  <externalReferences>
    <externalReference r:id="rId6"/>
  </externalReferences>
  <definedNames>
    <definedName name="COV_COLUMN">'[1]Covariance Matrix'!$A$1:$A$45</definedName>
    <definedName name="COV_TABLE">'[1]Covariance Matrix'!$A$1:$AS$45</definedName>
    <definedName name="STOCK_LISTS">[1]Data!$C$56:$AS$56</definedName>
    <definedName name="TAB_PORT">[1]Data!$C$120:$AT$123</definedName>
  </definedNames>
  <calcPr calcId="125725"/>
</workbook>
</file>

<file path=xl/calcChain.xml><?xml version="1.0" encoding="utf-8"?>
<calcChain xmlns="http://schemas.openxmlformats.org/spreadsheetml/2006/main">
  <c r="A120" i="3"/>
  <c r="A119"/>
  <c r="A118"/>
  <c r="A117"/>
  <c r="A116"/>
  <c r="A115"/>
  <c r="A114"/>
  <c r="A113"/>
  <c r="A112"/>
  <c r="A111"/>
  <c r="B110" a="1"/>
  <c r="K110" s="1"/>
  <c r="C108"/>
  <c r="D107"/>
  <c r="D106"/>
  <c r="D105"/>
  <c r="D104"/>
  <c r="D103"/>
  <c r="D102"/>
  <c r="D101"/>
  <c r="D100"/>
  <c r="D99"/>
  <c r="D98"/>
  <c r="C74" a="1"/>
  <c r="C74" s="1"/>
  <c r="D74"/>
  <c r="D127" i="1"/>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C127"/>
  <c r="D144" i="6"/>
  <c r="D143"/>
  <c r="D137"/>
  <c r="D108"/>
  <c r="D107"/>
  <c r="B106"/>
  <c r="B142" s="1"/>
  <c r="B105"/>
  <c r="B141" s="1"/>
  <c r="B104"/>
  <c r="B140" s="1"/>
  <c r="B103"/>
  <c r="B139" s="1"/>
  <c r="B102"/>
  <c r="B108" s="1"/>
  <c r="D101"/>
  <c r="D99"/>
  <c r="B99"/>
  <c r="F106" s="1"/>
  <c r="B98"/>
  <c r="B134" s="1"/>
  <c r="F74"/>
  <c r="D72"/>
  <c r="B72"/>
  <c r="D71"/>
  <c r="B71"/>
  <c r="D63"/>
  <c r="F70" s="1"/>
  <c r="C34"/>
  <c r="B34"/>
  <c r="E33"/>
  <c r="C33"/>
  <c r="E32"/>
  <c r="C32"/>
  <c r="E31"/>
  <c r="C31"/>
  <c r="E30"/>
  <c r="E36" s="1"/>
  <c r="C30"/>
  <c r="D16"/>
  <c r="D15"/>
  <c r="C13"/>
  <c r="C12"/>
  <c r="B41" i="3"/>
  <c r="B42"/>
  <c r="B43"/>
  <c r="B14"/>
  <c r="B13"/>
  <c r="B110" l="1"/>
  <c r="D110"/>
  <c r="F110"/>
  <c r="H110"/>
  <c r="J110"/>
  <c r="C110"/>
  <c r="E110"/>
  <c r="G110"/>
  <c r="I110"/>
  <c r="F74"/>
  <c r="G74"/>
  <c r="B75" s="1" a="1"/>
  <c r="E74"/>
  <c r="F67" i="6"/>
  <c r="F69"/>
  <c r="B101"/>
  <c r="B137" s="1"/>
  <c r="B107"/>
  <c r="F110"/>
  <c r="B135"/>
  <c r="B138"/>
  <c r="F66"/>
  <c r="F68"/>
  <c r="F102"/>
  <c r="F103"/>
  <c r="F104"/>
  <c r="F105"/>
  <c r="B75" i="3" l="1"/>
  <c r="B76"/>
  <c r="B78"/>
  <c r="B77"/>
  <c r="B79"/>
  <c r="B144" i="6"/>
  <c r="F146"/>
  <c r="B143"/>
  <c r="F108"/>
  <c r="F107"/>
  <c r="F72"/>
  <c r="F71"/>
  <c r="F142"/>
  <c r="F140"/>
  <c r="F138"/>
  <c r="D135"/>
  <c r="F141" s="1"/>
  <c r="E94" i="3" l="1"/>
  <c r="C94"/>
  <c r="F139" i="6"/>
  <c r="F144"/>
  <c r="F143"/>
  <c r="B33" i="2" l="1"/>
  <c r="B34" s="1"/>
  <c r="B35" l="1"/>
  <c r="B36" l="1"/>
  <c r="B37" l="1"/>
  <c r="B38" l="1"/>
  <c r="B39" l="1"/>
  <c r="B40" l="1"/>
  <c r="B41" l="1"/>
  <c r="B42" l="1"/>
  <c r="B43" l="1"/>
  <c r="B44" l="1"/>
  <c r="B45" l="1"/>
  <c r="B46" l="1"/>
  <c r="B47" l="1"/>
  <c r="B48" l="1"/>
  <c r="B49" l="1"/>
  <c r="B24" a="1"/>
  <c r="B24" s="1"/>
  <c r="B16"/>
  <c r="B15"/>
  <c r="B14"/>
  <c r="C15"/>
  <c r="C16"/>
  <c r="C14"/>
  <c r="D114" i="1"/>
  <c r="D120" s="1"/>
  <c r="E114"/>
  <c r="E120" s="1"/>
  <c r="F114"/>
  <c r="F120" s="1"/>
  <c r="G114"/>
  <c r="G120" s="1"/>
  <c r="H114"/>
  <c r="H120" s="1"/>
  <c r="I114"/>
  <c r="I120" s="1"/>
  <c r="J114"/>
  <c r="J120" s="1"/>
  <c r="K114"/>
  <c r="K120" s="1"/>
  <c r="L114"/>
  <c r="L120" s="1"/>
  <c r="M114"/>
  <c r="M120" s="1"/>
  <c r="N114"/>
  <c r="N120" s="1"/>
  <c r="O114"/>
  <c r="O120" s="1"/>
  <c r="P114"/>
  <c r="P120" s="1"/>
  <c r="Q114"/>
  <c r="Q120" s="1"/>
  <c r="R114"/>
  <c r="R120" s="1"/>
  <c r="S114"/>
  <c r="S120" s="1"/>
  <c r="T114"/>
  <c r="T120" s="1"/>
  <c r="U114"/>
  <c r="U120" s="1"/>
  <c r="V114"/>
  <c r="V120" s="1"/>
  <c r="W114"/>
  <c r="W120" s="1"/>
  <c r="X114"/>
  <c r="X120" s="1"/>
  <c r="Y114"/>
  <c r="Y120" s="1"/>
  <c r="Z114"/>
  <c r="Z120" s="1"/>
  <c r="AA114"/>
  <c r="AA120" s="1"/>
  <c r="AB114"/>
  <c r="AB120" s="1"/>
  <c r="AC114"/>
  <c r="AC120" s="1"/>
  <c r="AD114"/>
  <c r="AD120" s="1"/>
  <c r="AE114"/>
  <c r="AE120" s="1"/>
  <c r="AF114"/>
  <c r="AF120" s="1"/>
  <c r="AG114"/>
  <c r="AG120" s="1"/>
  <c r="AH114"/>
  <c r="AH120" s="1"/>
  <c r="AI114"/>
  <c r="AI120" s="1"/>
  <c r="AJ114"/>
  <c r="AJ120" s="1"/>
  <c r="AK114"/>
  <c r="AK120" s="1"/>
  <c r="AL114"/>
  <c r="AL120" s="1"/>
  <c r="AM114"/>
  <c r="AM120" s="1"/>
  <c r="AN114"/>
  <c r="AN120" s="1"/>
  <c r="AO114"/>
  <c r="AO120" s="1"/>
  <c r="AP114"/>
  <c r="AP120" s="1"/>
  <c r="AQ114"/>
  <c r="AQ120" s="1"/>
  <c r="AR114"/>
  <c r="AR120" s="1"/>
  <c r="AS114"/>
  <c r="AS120" s="1"/>
  <c r="AT114"/>
  <c r="AT120" s="1"/>
  <c r="C114"/>
  <c r="C120" s="1"/>
  <c r="B50" i="2" l="1"/>
  <c r="B25"/>
  <c r="B26"/>
  <c r="B51" l="1"/>
  <c r="B94" i="3" l="1"/>
  <c r="B52" i="2"/>
  <c r="B53" l="1"/>
  <c r="B54" l="1"/>
  <c r="B55" l="1"/>
  <c r="B56" l="1"/>
  <c r="B57" l="1"/>
  <c r="B58" l="1"/>
  <c r="B59" l="1"/>
  <c r="B60" l="1"/>
  <c r="B61" l="1"/>
  <c r="B62" l="1"/>
  <c r="C24" l="1" a="1"/>
  <c r="B63"/>
  <c r="C24" l="1"/>
  <c r="E24" s="1"/>
  <c r="C25"/>
  <c r="E25" s="1"/>
  <c r="C26"/>
  <c r="E26" s="1"/>
  <c r="B64"/>
  <c r="D24" l="1" a="1"/>
  <c r="D26" s="1"/>
  <c r="B65"/>
  <c r="D24" l="1"/>
  <c r="D25"/>
  <c r="B66"/>
  <c r="B67" l="1"/>
  <c r="B68" l="1"/>
  <c r="B69" l="1"/>
  <c r="B70" l="1"/>
  <c r="B71" l="1"/>
  <c r="B72" l="1"/>
  <c r="B73" l="1"/>
  <c r="B74" l="1"/>
  <c r="B75" l="1"/>
  <c r="B76" l="1"/>
  <c r="B77" l="1"/>
  <c r="B78" l="1"/>
  <c r="B79" l="1"/>
  <c r="B80" l="1"/>
  <c r="B81" l="1"/>
  <c r="B82" l="1"/>
  <c r="B83" l="1"/>
  <c r="B84" l="1"/>
  <c r="B85" l="1"/>
  <c r="B86" l="1"/>
  <c r="B87" l="1"/>
  <c r="B88" l="1"/>
  <c r="B89" l="1"/>
  <c r="B90" l="1"/>
  <c r="B91" l="1"/>
  <c r="B92" l="1"/>
  <c r="B93" l="1"/>
  <c r="B94" l="1"/>
  <c r="B95" l="1"/>
  <c r="B96" l="1"/>
  <c r="B97" l="1"/>
  <c r="B98" l="1"/>
  <c r="B99" l="1"/>
  <c r="B100" l="1"/>
  <c r="B101" l="1"/>
  <c r="B102" l="1"/>
  <c r="B103" l="1"/>
  <c r="B104" l="1"/>
  <c r="B105" l="1"/>
  <c r="B106" l="1"/>
  <c r="B107" l="1"/>
  <c r="B108" l="1"/>
  <c r="B109" l="1"/>
  <c r="B110" l="1"/>
  <c r="B111" l="1"/>
  <c r="B113" l="1"/>
  <c r="B114" l="1"/>
  <c r="B115" l="1"/>
  <c r="B116" l="1"/>
  <c r="B117" l="1"/>
  <c r="B118" l="1"/>
  <c r="B119" l="1"/>
  <c r="B120" l="1"/>
  <c r="B121" l="1"/>
  <c r="B122" l="1"/>
  <c r="B123" l="1"/>
  <c r="B124" l="1"/>
  <c r="B125" l="1"/>
  <c r="B126" l="1"/>
  <c r="B127" l="1"/>
  <c r="B128" l="1"/>
  <c r="B129" l="1"/>
  <c r="B130" l="1"/>
  <c r="B131" l="1"/>
  <c r="B132" l="1"/>
  <c r="B133" l="1"/>
  <c r="B134" l="1"/>
  <c r="B135" l="1"/>
  <c r="B136" l="1"/>
  <c r="B137" l="1"/>
  <c r="B138" l="1"/>
  <c r="B139" l="1"/>
  <c r="B140" l="1"/>
  <c r="B141" l="1"/>
  <c r="B142" l="1"/>
  <c r="B143" l="1"/>
  <c r="B144" l="1"/>
  <c r="B145" l="1"/>
  <c r="B146" l="1"/>
  <c r="B147" l="1"/>
  <c r="B148" l="1"/>
  <c r="B149" l="1"/>
  <c r="B150" l="1"/>
  <c r="B151" l="1"/>
  <c r="B152" l="1"/>
  <c r="B153" l="1"/>
  <c r="B154" l="1"/>
  <c r="B155" l="1"/>
  <c r="B156" l="1"/>
  <c r="B157" l="1"/>
  <c r="B158" l="1"/>
  <c r="B159" l="1"/>
  <c r="B160" l="1"/>
  <c r="B161" l="1"/>
  <c r="B162" l="1"/>
  <c r="B163" l="1"/>
  <c r="B164" l="1"/>
  <c r="B165" l="1"/>
  <c r="B166" l="1"/>
  <c r="B167" l="1"/>
  <c r="B168" l="1"/>
  <c r="B169" l="1"/>
  <c r="B170" l="1"/>
  <c r="B171" l="1"/>
  <c r="B172" l="1"/>
  <c r="B173" l="1"/>
  <c r="B174" l="1"/>
  <c r="B175" l="1"/>
  <c r="B176" l="1"/>
  <c r="B177" l="1"/>
  <c r="B178" l="1"/>
  <c r="B179" l="1"/>
  <c r="B180" l="1"/>
  <c r="B181" l="1"/>
  <c r="B182" l="1"/>
  <c r="B183" l="1"/>
  <c r="B184" l="1"/>
  <c r="B185" l="1"/>
  <c r="B186" l="1"/>
  <c r="B187" l="1"/>
  <c r="B188" l="1"/>
  <c r="B189" l="1"/>
  <c r="B190" l="1"/>
  <c r="B191" l="1"/>
  <c r="B192" l="1"/>
  <c r="D94" i="3" l="1"/>
</calcChain>
</file>

<file path=xl/comments1.xml><?xml version="1.0" encoding="utf-8"?>
<comments xmlns="http://schemas.openxmlformats.org/spreadsheetml/2006/main">
  <authors>
    <author>Author</author>
  </authors>
  <commentList>
    <comment ref="B116" authorId="0">
      <text>
        <r>
          <rPr>
            <b/>
            <sz val="9"/>
            <color indexed="81"/>
            <rFont val="Tahoma"/>
            <family val="2"/>
          </rPr>
          <t>Author:</t>
        </r>
        <r>
          <rPr>
            <sz val="9"/>
            <color indexed="81"/>
            <rFont val="Tahoma"/>
            <family val="2"/>
          </rPr>
          <t xml:space="preserve">
We use monthly data to calculate historical average returns, we must also annulize them 
if the used the data is daily return data, we will multiple them by 250 </t>
        </r>
      </text>
    </comment>
  </commentList>
</comments>
</file>

<file path=xl/comments2.xml><?xml version="1.0" encoding="utf-8"?>
<comments xmlns="http://schemas.openxmlformats.org/spreadsheetml/2006/main">
  <authors>
    <author>Author</author>
  </authors>
  <commentList>
    <comment ref="C4"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 ref="C13" authorId="0">
      <text>
        <r>
          <rPr>
            <b/>
            <sz val="9"/>
            <color indexed="81"/>
            <rFont val="Tahoma"/>
            <family val="2"/>
          </rPr>
          <t>Author:</t>
        </r>
        <r>
          <rPr>
            <sz val="9"/>
            <color indexed="81"/>
            <rFont val="Tahoma"/>
            <family val="2"/>
          </rPr>
          <t xml:space="preserve">
Remember, sum prob=1
</t>
        </r>
        <r>
          <rPr>
            <b/>
            <sz val="9"/>
            <color indexed="81"/>
            <rFont val="Tahoma"/>
            <family val="2"/>
          </rPr>
          <t>Try this:</t>
        </r>
        <r>
          <rPr>
            <sz val="9"/>
            <color indexed="81"/>
            <rFont val="Tahoma"/>
            <family val="2"/>
          </rPr>
          <t xml:space="preserve">
Change probability to
(0.25,0.5,0.25)
(0.2,0.4,0.3)
Observe the expected means</t>
        </r>
      </text>
    </comment>
  </commentList>
</comments>
</file>

<file path=xl/comments3.xml><?xml version="1.0" encoding="utf-8"?>
<comments xmlns="http://schemas.openxmlformats.org/spreadsheetml/2006/main">
  <authors>
    <author>Author</author>
  </authors>
  <commentList>
    <comment ref="C6" authorId="0">
      <text>
        <r>
          <rPr>
            <b/>
            <sz val="9"/>
            <color indexed="81"/>
            <rFont val="Tahoma"/>
            <family val="2"/>
          </rPr>
          <t>Author:</t>
        </r>
        <r>
          <rPr>
            <sz val="9"/>
            <color indexed="81"/>
            <rFont val="Tahoma"/>
            <family val="2"/>
          </rPr>
          <t xml:space="preserve">
Try changing proportion of investment and observe portfolio variance</t>
        </r>
      </text>
    </comment>
    <comment ref="E6" authorId="0">
      <text>
        <r>
          <rPr>
            <b/>
            <sz val="9"/>
            <color indexed="81"/>
            <rFont val="Tahoma"/>
            <family val="2"/>
          </rPr>
          <t>Author:</t>
        </r>
        <r>
          <rPr>
            <sz val="9"/>
            <color indexed="81"/>
            <rFont val="Tahoma"/>
            <family val="2"/>
          </rPr>
          <t xml:space="preserve">
For simplicity, we will assume past realized return as an unbiased proxy of expected return of the selected stock</t>
        </r>
      </text>
    </comment>
    <comment ref="F16" authorId="0">
      <text>
        <r>
          <rPr>
            <b/>
            <sz val="9"/>
            <color indexed="81"/>
            <rFont val="Tahoma"/>
            <family val="2"/>
          </rPr>
          <t>Author:</t>
        </r>
        <r>
          <rPr>
            <sz val="9"/>
            <color indexed="81"/>
            <rFont val="Tahoma"/>
            <family val="2"/>
          </rPr>
          <t xml:space="preserve">
Both method 1 and 2 will give the same value</t>
        </r>
      </text>
    </comment>
  </commentList>
</comments>
</file>

<file path=xl/sharedStrings.xml><?xml version="1.0" encoding="utf-8"?>
<sst xmlns="http://schemas.openxmlformats.org/spreadsheetml/2006/main" count="285" uniqueCount="147">
  <si>
    <t>Month End Prices</t>
  </si>
  <si>
    <t>Date</t>
  </si>
  <si>
    <t>ADVANC</t>
  </si>
  <si>
    <t>AOT</t>
  </si>
  <si>
    <t>BBL</t>
  </si>
  <si>
    <t>BGH</t>
  </si>
  <si>
    <t>BECL</t>
  </si>
  <si>
    <t>BAY</t>
  </si>
  <si>
    <t>BANPU</t>
  </si>
  <si>
    <t>BEC</t>
  </si>
  <si>
    <t>BIGC</t>
  </si>
  <si>
    <t>BH</t>
  </si>
  <si>
    <t>CCET</t>
  </si>
  <si>
    <t>CPN</t>
  </si>
  <si>
    <t>CPF</t>
  </si>
  <si>
    <t>CPALL</t>
  </si>
  <si>
    <t>DELTA</t>
  </si>
  <si>
    <t>EGCO</t>
  </si>
  <si>
    <t>GLOW</t>
  </si>
  <si>
    <t>HANA</t>
  </si>
  <si>
    <t>IRPC</t>
  </si>
  <si>
    <t>ITD</t>
  </si>
  <si>
    <t>KBANK</t>
  </si>
  <si>
    <t>KSL</t>
  </si>
  <si>
    <t>KTB</t>
  </si>
  <si>
    <t>LH</t>
  </si>
  <si>
    <t>MCOT</t>
  </si>
  <si>
    <t>MINT</t>
  </si>
  <si>
    <t>PSL</t>
  </si>
  <si>
    <t>PS</t>
  </si>
  <si>
    <t>PTTEP</t>
  </si>
  <si>
    <t>PTT</t>
  </si>
  <si>
    <t>RATCH</t>
  </si>
  <si>
    <t>SCC</t>
  </si>
  <si>
    <t>SCCC</t>
  </si>
  <si>
    <t>SCB</t>
  </si>
  <si>
    <t>MAKRO</t>
  </si>
  <si>
    <t>TSTH</t>
  </si>
  <si>
    <t>THAI</t>
  </si>
  <si>
    <t>TOP</t>
  </si>
  <si>
    <t>TPC</t>
  </si>
  <si>
    <t>TUF</t>
  </si>
  <si>
    <t>TCAP</t>
  </si>
  <si>
    <t xml:space="preserve">TTA </t>
  </si>
  <si>
    <t>TMB</t>
  </si>
  <si>
    <t>SET50</t>
  </si>
  <si>
    <t>Probability</t>
  </si>
  <si>
    <t>Last 6 Month</t>
  </si>
  <si>
    <t>Last Year</t>
  </si>
  <si>
    <t>Last 3 Years</t>
  </si>
  <si>
    <t>Last 2 Years</t>
  </si>
  <si>
    <t>Normal</t>
  </si>
  <si>
    <t>Expected Returns</t>
  </si>
  <si>
    <t>Scenario</t>
  </si>
  <si>
    <t>Expected Return,E(Ri)</t>
  </si>
  <si>
    <r>
      <t>Variance,</t>
    </r>
    <r>
      <rPr>
        <b/>
        <sz val="11"/>
        <color theme="1"/>
        <rFont val="Symbol"/>
        <family val="1"/>
        <charset val="2"/>
      </rPr>
      <t>s</t>
    </r>
    <r>
      <rPr>
        <b/>
        <vertAlign val="superscript"/>
        <sz val="11"/>
        <color theme="1"/>
        <rFont val="Calibri"/>
        <family val="2"/>
        <scheme val="minor"/>
      </rPr>
      <t>2</t>
    </r>
  </si>
  <si>
    <r>
      <t>Standard Deviation,</t>
    </r>
    <r>
      <rPr>
        <b/>
        <sz val="11"/>
        <color theme="1"/>
        <rFont val="Symbol"/>
        <family val="1"/>
        <charset val="2"/>
      </rPr>
      <t>s</t>
    </r>
  </si>
  <si>
    <t>Drawdown</t>
  </si>
  <si>
    <t>Z</t>
  </si>
  <si>
    <t>Monthly Average</t>
  </si>
  <si>
    <t>Monthly Returns</t>
  </si>
  <si>
    <t>Annualized Average Returns</t>
  </si>
  <si>
    <t>Probability of Drawdown</t>
  </si>
  <si>
    <t>Z Score</t>
  </si>
  <si>
    <t>E(Ri)</t>
  </si>
  <si>
    <t>s</t>
  </si>
  <si>
    <t>CDF</t>
  </si>
  <si>
    <t>Risks</t>
  </si>
  <si>
    <t>Good(+50%)</t>
  </si>
  <si>
    <t>Bad(-50%)</t>
  </si>
  <si>
    <t>2 Assets</t>
  </si>
  <si>
    <t>Stock</t>
  </si>
  <si>
    <t>Investment</t>
  </si>
  <si>
    <t>Weight</t>
  </si>
  <si>
    <t>Table for Single Asset Sheet</t>
  </si>
  <si>
    <t>Table for Portflio Sheet</t>
  </si>
  <si>
    <r>
      <t>PDF</t>
    </r>
    <r>
      <rPr>
        <vertAlign val="subscript"/>
        <sz val="11"/>
        <color theme="0"/>
        <rFont val="Calibri"/>
        <family val="2"/>
        <scheme val="minor"/>
      </rPr>
      <t>1</t>
    </r>
  </si>
  <si>
    <r>
      <t>PDF</t>
    </r>
    <r>
      <rPr>
        <vertAlign val="subscript"/>
        <sz val="11"/>
        <color theme="0"/>
        <rFont val="Calibri"/>
        <family val="2"/>
        <scheme val="minor"/>
      </rPr>
      <t>2</t>
    </r>
  </si>
  <si>
    <r>
      <t>X</t>
    </r>
    <r>
      <rPr>
        <vertAlign val="subscript"/>
        <sz val="11"/>
        <color theme="0"/>
        <rFont val="Calibri"/>
        <family val="2"/>
        <scheme val="minor"/>
      </rPr>
      <t>1</t>
    </r>
    <r>
      <rPr>
        <sz val="11"/>
        <color theme="0"/>
        <rFont val="Calibri"/>
        <family val="2"/>
        <scheme val="minor"/>
      </rPr>
      <t>=</t>
    </r>
    <r>
      <rPr>
        <sz val="11"/>
        <color theme="0"/>
        <rFont val="Symbol"/>
        <family val="1"/>
        <charset val="2"/>
      </rPr>
      <t>m</t>
    </r>
    <r>
      <rPr>
        <vertAlign val="subscript"/>
        <sz val="11"/>
        <color theme="0"/>
        <rFont val="Symbol"/>
        <family val="1"/>
        <charset val="2"/>
      </rPr>
      <t>1</t>
    </r>
    <r>
      <rPr>
        <sz val="11"/>
        <color theme="0"/>
        <rFont val="Calibri"/>
        <family val="2"/>
        <scheme val="minor"/>
      </rPr>
      <t>+Z</t>
    </r>
    <r>
      <rPr>
        <sz val="11"/>
        <color theme="0"/>
        <rFont val="Symbol"/>
        <family val="1"/>
        <charset val="2"/>
      </rPr>
      <t>s</t>
    </r>
    <r>
      <rPr>
        <vertAlign val="subscript"/>
        <sz val="11"/>
        <color theme="0"/>
        <rFont val="Symbol"/>
        <family val="1"/>
        <charset val="2"/>
      </rPr>
      <t>1</t>
    </r>
  </si>
  <si>
    <r>
      <t>X</t>
    </r>
    <r>
      <rPr>
        <vertAlign val="subscript"/>
        <sz val="11"/>
        <color theme="0"/>
        <rFont val="Calibri"/>
        <family val="2"/>
        <scheme val="minor"/>
      </rPr>
      <t>2</t>
    </r>
    <r>
      <rPr>
        <sz val="11"/>
        <color theme="0"/>
        <rFont val="Calibri"/>
        <family val="2"/>
        <scheme val="minor"/>
      </rPr>
      <t>=</t>
    </r>
    <r>
      <rPr>
        <sz val="11"/>
        <color theme="0"/>
        <rFont val="Symbol"/>
        <family val="1"/>
        <charset val="2"/>
      </rPr>
      <t>m</t>
    </r>
    <r>
      <rPr>
        <vertAlign val="subscript"/>
        <sz val="11"/>
        <color theme="0"/>
        <rFont val="Symbol"/>
        <family val="1"/>
        <charset val="2"/>
      </rPr>
      <t>2</t>
    </r>
    <r>
      <rPr>
        <sz val="11"/>
        <color theme="0"/>
        <rFont val="Calibri"/>
        <family val="2"/>
        <scheme val="minor"/>
      </rPr>
      <t>+Z</t>
    </r>
    <r>
      <rPr>
        <sz val="11"/>
        <color theme="0"/>
        <rFont val="Symbol"/>
        <family val="1"/>
        <charset val="2"/>
      </rPr>
      <t>s</t>
    </r>
    <r>
      <rPr>
        <vertAlign val="subscript"/>
        <sz val="11"/>
        <color theme="0"/>
        <rFont val="Symbol"/>
        <family val="1"/>
        <charset val="2"/>
      </rPr>
      <t>2</t>
    </r>
  </si>
  <si>
    <r>
      <t>m</t>
    </r>
    <r>
      <rPr>
        <vertAlign val="subscript"/>
        <sz val="11"/>
        <color theme="0"/>
        <rFont val="Symbol"/>
        <family val="1"/>
        <charset val="2"/>
      </rPr>
      <t>1</t>
    </r>
  </si>
  <si>
    <r>
      <t>s</t>
    </r>
    <r>
      <rPr>
        <vertAlign val="subscript"/>
        <sz val="11"/>
        <color theme="0"/>
        <rFont val="Symbol"/>
        <family val="1"/>
        <charset val="2"/>
      </rPr>
      <t>1</t>
    </r>
  </si>
  <si>
    <r>
      <t>m</t>
    </r>
    <r>
      <rPr>
        <vertAlign val="subscript"/>
        <sz val="11"/>
        <color theme="0"/>
        <rFont val="Symbol"/>
        <family val="1"/>
        <charset val="2"/>
      </rPr>
      <t>2</t>
    </r>
  </si>
  <si>
    <r>
      <t>s</t>
    </r>
    <r>
      <rPr>
        <vertAlign val="subscript"/>
        <sz val="11"/>
        <color theme="0"/>
        <rFont val="Symbol"/>
        <family val="1"/>
        <charset val="2"/>
      </rPr>
      <t>2</t>
    </r>
  </si>
  <si>
    <t>Use all observation</t>
  </si>
  <si>
    <t>E(Rp)</t>
  </si>
  <si>
    <t>Portfolio Expected Returns and Risk</t>
  </si>
  <si>
    <t>Monthly Standard Devistion</t>
  </si>
  <si>
    <r>
      <rPr>
        <b/>
        <sz val="11"/>
        <color theme="1"/>
        <rFont val="Calibri"/>
        <family val="2"/>
        <scheme val="minor"/>
      </rPr>
      <t>Var(p),</t>
    </r>
    <r>
      <rPr>
        <b/>
        <sz val="11"/>
        <color theme="1"/>
        <rFont val="Symbol"/>
        <family val="1"/>
        <charset val="2"/>
      </rPr>
      <t>s</t>
    </r>
    <r>
      <rPr>
        <b/>
        <vertAlign val="superscript"/>
        <sz val="11"/>
        <color theme="1"/>
        <rFont val="Symbol"/>
        <family val="1"/>
        <charset val="2"/>
      </rPr>
      <t>2</t>
    </r>
  </si>
  <si>
    <r>
      <rPr>
        <b/>
        <sz val="11"/>
        <color theme="1"/>
        <rFont val="Calibri"/>
        <family val="2"/>
        <scheme val="minor"/>
      </rPr>
      <t>Standard Deviation,</t>
    </r>
    <r>
      <rPr>
        <b/>
        <sz val="11"/>
        <color theme="1"/>
        <rFont val="Symbol"/>
        <family val="1"/>
        <charset val="2"/>
      </rPr>
      <t>s</t>
    </r>
  </si>
  <si>
    <r>
      <t>s</t>
    </r>
    <r>
      <rPr>
        <b/>
        <vertAlign val="superscript"/>
        <sz val="11"/>
        <color theme="1"/>
        <rFont val="Symbol"/>
        <family val="1"/>
        <charset val="2"/>
      </rPr>
      <t>2</t>
    </r>
  </si>
  <si>
    <r>
      <rPr>
        <b/>
        <sz val="11"/>
        <color theme="1"/>
        <rFont val="Symbol"/>
        <family val="1"/>
        <charset val="2"/>
      </rPr>
      <t>s</t>
    </r>
    <r>
      <rPr>
        <b/>
        <vertAlign val="subscript"/>
        <sz val="11"/>
        <color theme="1"/>
        <rFont val="Calibri"/>
        <family val="2"/>
        <scheme val="minor"/>
      </rPr>
      <t>12</t>
    </r>
  </si>
  <si>
    <r>
      <rPr>
        <b/>
        <sz val="11"/>
        <color theme="1"/>
        <rFont val="Symbol"/>
        <family val="1"/>
        <charset val="2"/>
      </rPr>
      <t>r</t>
    </r>
    <r>
      <rPr>
        <b/>
        <vertAlign val="subscript"/>
        <sz val="11"/>
        <color theme="1"/>
        <rFont val="Calibri"/>
        <family val="2"/>
        <scheme val="minor"/>
      </rPr>
      <t>12</t>
    </r>
  </si>
  <si>
    <t>Matrix Approach</t>
  </si>
  <si>
    <t>S</t>
  </si>
  <si>
    <t>Monthly Variance</t>
  </si>
  <si>
    <t>3 Assets</t>
  </si>
  <si>
    <r>
      <rPr>
        <b/>
        <sz val="11"/>
        <color theme="1"/>
        <rFont val="Symbol"/>
        <family val="1"/>
        <charset val="2"/>
      </rPr>
      <t>s</t>
    </r>
    <r>
      <rPr>
        <b/>
        <vertAlign val="subscript"/>
        <sz val="11"/>
        <color theme="1"/>
        <rFont val="Calibri"/>
        <family val="2"/>
        <scheme val="minor"/>
      </rPr>
      <t>23</t>
    </r>
  </si>
  <si>
    <t>Annualized</t>
  </si>
  <si>
    <t>5 Assets</t>
  </si>
  <si>
    <t>Portfolio Standard Deviation</t>
  </si>
  <si>
    <t>Portfolios of stocks are created to diversify investors from unnecessary risk.  The diversifiable, or idiosyncratic, risk is eliminated as more stocks are added.  Diversification effects are strongest when combining uncorrelated assets.  The following figures illustrate how creating two-stock portfolios with different correlations between the stocks affects the expected return and risk of various fictional portfolios.</t>
  </si>
  <si>
    <r>
      <t xml:space="preserve">Figure 6-9.  Portfolio Risk: Perfect </t>
    </r>
    <r>
      <rPr>
        <b/>
        <u/>
        <sz val="12"/>
        <color indexed="18"/>
        <rFont val="Times New Roman"/>
        <family val="1"/>
      </rPr>
      <t>Negative</t>
    </r>
    <r>
      <rPr>
        <b/>
        <sz val="12"/>
        <color indexed="18"/>
        <rFont val="Times New Roman"/>
        <family val="1"/>
      </rPr>
      <t xml:space="preserve"> Correlation</t>
    </r>
  </si>
  <si>
    <t>Stock W</t>
  </si>
  <si>
    <t>Stock M</t>
  </si>
  <si>
    <t>Weights</t>
  </si>
  <si>
    <t>Year</t>
  </si>
  <si>
    <t>Portfolio WM</t>
  </si>
  <si>
    <t>Average return =</t>
  </si>
  <si>
    <t>Standard deviation =</t>
  </si>
  <si>
    <t>Correlation coefficient =</t>
  </si>
  <si>
    <t>CONCLUSION: When two stocks are perfectly negatively correlated, diversification is its strongest, and in this case the portfolio return is a certain (no risk) 15%.  Of course, this situation is very rare.</t>
  </si>
  <si>
    <r>
      <t xml:space="preserve">Figure 6-10.  Portfolio Risk: Perfect </t>
    </r>
    <r>
      <rPr>
        <b/>
        <u/>
        <sz val="12"/>
        <color indexed="18"/>
        <rFont val="Times New Roman"/>
        <family val="1"/>
      </rPr>
      <t>Positive</t>
    </r>
    <r>
      <rPr>
        <b/>
        <sz val="12"/>
        <color indexed="18"/>
        <rFont val="Times New Roman"/>
        <family val="1"/>
      </rPr>
      <t xml:space="preserve"> Correlation</t>
    </r>
  </si>
  <si>
    <t>Stock W'</t>
  </si>
  <si>
    <t>Portfolio WW'</t>
  </si>
  <si>
    <t>CONCLUSION: When two stocks are perfectly positively correlated, diversification has no effect, and the portfolio's risk is a weighted average of its individual stocks' risks.  Note that in this graph only the portfolio returns are visible, but realize that the stocks' returns follow an identical path.</t>
  </si>
  <si>
    <r>
      <t>Figure 6-11.  Portfolio Risk: Imperfect (</t>
    </r>
    <r>
      <rPr>
        <b/>
        <u/>
        <sz val="12"/>
        <color indexed="18"/>
        <rFont val="Times New Roman"/>
        <family val="1"/>
      </rPr>
      <t>Partial)</t>
    </r>
    <r>
      <rPr>
        <b/>
        <sz val="12"/>
        <color indexed="18"/>
        <rFont val="Times New Roman"/>
        <family val="1"/>
      </rPr>
      <t xml:space="preserve"> Correlation</t>
    </r>
  </si>
  <si>
    <t>Stock Y</t>
  </si>
  <si>
    <t>Portfolio WY</t>
  </si>
  <si>
    <t>CONCLUSION: In the case where two stocks are somewhat correlated, diversification is effective in lowering portfolio risk.  Here, the portfolio return is an average of the stock returns and risk is reduced from 22.64% for the individual stocks to 18.62% for the portfolio.  Notice that the portfolio's return is always between that of the two stocks. If more similarly-correlated stocks were added, risk would continue to fall, but as we shall see, there is a limit to how low risk (the portfolio's SD) can go.</t>
  </si>
  <si>
    <t>Chapter 6 Toolkit, Portfolio Risk</t>
  </si>
  <si>
    <t>USING HISTORICAL DATA TO MEASURE RISK</t>
  </si>
  <si>
    <t>Figure 6-7. Standard Deviation Based On a Sample of Historical Data</t>
  </si>
  <si>
    <t>Realized</t>
  </si>
  <si>
    <t>return</t>
  </si>
  <si>
    <t xml:space="preserve">Average =AVERAGE(D11:D13)  = </t>
  </si>
  <si>
    <t xml:space="preserve">Standard deviation =STDEV(D11:D13)  = </t>
  </si>
  <si>
    <t>Use STDEV, the SD for a sample, not STDEVP,</t>
  </si>
  <si>
    <r>
      <t xml:space="preserve">RISK IN A PORTFOLIO CONTEXT  </t>
    </r>
    <r>
      <rPr>
        <b/>
        <sz val="9"/>
        <color theme="0"/>
        <rFont val="Times New Roman"/>
        <family val="1"/>
      </rPr>
      <t>(Section 6.3)</t>
    </r>
  </si>
  <si>
    <t>Portfolio Expected Return</t>
  </si>
  <si>
    <t>The expected return on a portfolio is simply a weighted average of the expected returns of the individual assets in the portfolio. The weights are the percentage of total portfolio funds invested in each asset. Consider the following portfolio and the hypothetical illustrative returns data.</t>
  </si>
  <si>
    <t>Figure 6-8. Expected Returns on a Portfolio of Stocks</t>
  </si>
  <si>
    <t>Amount of Investment</t>
  </si>
  <si>
    <t>Portfolio
 Weight</t>
  </si>
  <si>
    <t>Expected
Return</t>
  </si>
  <si>
    <t>Weighted Expected
Return</t>
  </si>
  <si>
    <t>Southwest Airlines</t>
  </si>
  <si>
    <t>Starbucks</t>
  </si>
  <si>
    <t>FedEx</t>
  </si>
  <si>
    <t>Dell</t>
  </si>
  <si>
    <t>Total investment =</t>
  </si>
  <si>
    <t>Portfolio's Expected Return =</t>
  </si>
  <si>
    <t>Table for Equity Analysis Sheet</t>
  </si>
  <si>
    <r>
      <t xml:space="preserve">Compare Portfolio Annualized </t>
    </r>
    <r>
      <rPr>
        <b/>
        <sz val="16"/>
        <color theme="1"/>
        <rFont val="Symbol"/>
        <family val="1"/>
        <charset val="2"/>
      </rPr>
      <t>s</t>
    </r>
  </si>
  <si>
    <t>10 Assets</t>
  </si>
  <si>
    <t>Var(p)</t>
  </si>
  <si>
    <t>Std(p)</t>
  </si>
</sst>
</file>

<file path=xl/styles.xml><?xml version="1.0" encoding="utf-8"?>
<styleSheet xmlns="http://schemas.openxmlformats.org/spreadsheetml/2006/main">
  <numFmts count="13">
    <numFmt numFmtId="164" formatCode="_(* #,##0.00_);_(* \(#,##0.00\);_(* &quot;-&quot;??_);_(@_)"/>
    <numFmt numFmtId="165" formatCode="_(* #,##0_);_(* \(#,##0\);_(* &quot;-&quot;??_);_(@_)"/>
    <numFmt numFmtId="166" formatCode="0.0000%"/>
    <numFmt numFmtId="167" formatCode="[$-409]mmmm\ d\,\ yyyy;@"/>
    <numFmt numFmtId="168" formatCode="0.0%"/>
    <numFmt numFmtId="169" formatCode="0.000%"/>
    <numFmt numFmtId="170" formatCode="0.00000"/>
    <numFmt numFmtId="171" formatCode="0.0000"/>
    <numFmt numFmtId="172" formatCode="0.000"/>
    <numFmt numFmtId="173" formatCode="0.000000"/>
    <numFmt numFmtId="174" formatCode="0.0%____;\−0.0%____"/>
    <numFmt numFmtId="175" formatCode="&quot;$&quot;#,##0_);[Red]\(&quot;$&quot;#,##0\)"/>
    <numFmt numFmtId="176" formatCode="0.0"/>
  </numFmts>
  <fonts count="54">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sz val="11"/>
      <color theme="0"/>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i/>
      <sz val="10"/>
      <name val="Arial"/>
      <family val="2"/>
    </font>
    <font>
      <b/>
      <sz val="11"/>
      <color theme="0"/>
      <name val="Calibri"/>
      <family val="2"/>
      <scheme val="minor"/>
    </font>
    <font>
      <sz val="9"/>
      <color indexed="81"/>
      <name val="Tahoma"/>
      <family val="2"/>
    </font>
    <font>
      <b/>
      <sz val="9"/>
      <color indexed="81"/>
      <name val="Tahoma"/>
      <family val="2"/>
    </font>
    <font>
      <b/>
      <sz val="11"/>
      <color theme="1"/>
      <name val="Symbol"/>
      <family val="1"/>
      <charset val="2"/>
    </font>
    <font>
      <b/>
      <vertAlign val="superscript"/>
      <sz val="11"/>
      <color theme="1"/>
      <name val="Calibri"/>
      <family val="2"/>
      <scheme val="minor"/>
    </font>
    <font>
      <sz val="11"/>
      <color theme="1"/>
      <name val="Symbol"/>
      <family val="1"/>
      <charset val="2"/>
    </font>
    <font>
      <sz val="11"/>
      <color theme="0"/>
      <name val="Symbol"/>
      <family val="1"/>
      <charset val="2"/>
    </font>
    <font>
      <b/>
      <sz val="11"/>
      <color rgb="FFC00000"/>
      <name val="Calibri"/>
      <family val="2"/>
      <scheme val="minor"/>
    </font>
    <font>
      <b/>
      <sz val="11"/>
      <color rgb="FF7030A0"/>
      <name val="Calibri"/>
      <family val="2"/>
      <scheme val="minor"/>
    </font>
    <font>
      <vertAlign val="subscript"/>
      <sz val="11"/>
      <color theme="0"/>
      <name val="Calibri"/>
      <family val="2"/>
      <scheme val="minor"/>
    </font>
    <font>
      <vertAlign val="subscript"/>
      <sz val="11"/>
      <color theme="0"/>
      <name val="Symbol"/>
      <family val="1"/>
      <charset val="2"/>
    </font>
    <font>
      <b/>
      <vertAlign val="superscript"/>
      <sz val="11"/>
      <color theme="1"/>
      <name val="Symbol"/>
      <family val="1"/>
      <charset val="2"/>
    </font>
    <font>
      <b/>
      <vertAlign val="subscript"/>
      <sz val="11"/>
      <color theme="1"/>
      <name val="Calibri"/>
      <family val="2"/>
      <scheme val="minor"/>
    </font>
    <font>
      <b/>
      <sz val="12"/>
      <color indexed="16"/>
      <name val="Times New Roman"/>
      <family val="1"/>
    </font>
    <font>
      <b/>
      <sz val="10"/>
      <name val="Times New Roman"/>
      <family val="1"/>
    </font>
    <font>
      <b/>
      <sz val="10"/>
      <color indexed="18"/>
      <name val="Times New Roman"/>
      <family val="1"/>
    </font>
    <font>
      <b/>
      <sz val="12"/>
      <color indexed="18"/>
      <name val="Times New Roman"/>
      <family val="1"/>
    </font>
    <font>
      <b/>
      <u/>
      <sz val="12"/>
      <color indexed="18"/>
      <name val="Times New Roman"/>
      <family val="1"/>
    </font>
    <font>
      <b/>
      <sz val="10"/>
      <color indexed="12"/>
      <name val="Times New Roman"/>
      <family val="1"/>
    </font>
    <font>
      <b/>
      <sz val="10"/>
      <color indexed="10"/>
      <name val="Times New Roman"/>
      <family val="1"/>
    </font>
    <font>
      <sz val="10"/>
      <name val="Times New Roman"/>
      <family val="1"/>
    </font>
    <font>
      <b/>
      <sz val="9"/>
      <color indexed="17"/>
      <name val="Times New Roman"/>
      <family val="1"/>
    </font>
    <font>
      <b/>
      <sz val="10"/>
      <color indexed="17"/>
      <name val="Times New Roman"/>
      <family val="1"/>
    </font>
    <font>
      <b/>
      <u val="double"/>
      <sz val="10"/>
      <color indexed="12"/>
      <name val="Times New Roman"/>
      <family val="1"/>
    </font>
    <font>
      <b/>
      <u val="double"/>
      <sz val="10"/>
      <color indexed="10"/>
      <name val="Times New Roman"/>
      <family val="1"/>
    </font>
    <font>
      <b/>
      <u val="double"/>
      <sz val="10"/>
      <color indexed="17"/>
      <name val="Times New Roman"/>
      <family val="1"/>
    </font>
    <font>
      <b/>
      <sz val="10"/>
      <color indexed="20"/>
      <name val="Times New Roman"/>
      <family val="1"/>
    </font>
    <font>
      <b/>
      <u val="double"/>
      <sz val="10"/>
      <color indexed="20"/>
      <name val="Times New Roman"/>
      <family val="1"/>
    </font>
    <font>
      <b/>
      <sz val="18"/>
      <color theme="0"/>
      <name val="Times New Roman"/>
      <family val="1"/>
    </font>
    <font>
      <b/>
      <sz val="10"/>
      <color theme="0"/>
      <name val="Times New Roman"/>
      <family val="1"/>
    </font>
    <font>
      <b/>
      <sz val="10"/>
      <color indexed="16"/>
      <name val="Arial"/>
      <family val="2"/>
    </font>
    <font>
      <b/>
      <i/>
      <sz val="10"/>
      <name val="Times New Roman"/>
      <family val="1"/>
    </font>
    <font>
      <i/>
      <sz val="10"/>
      <name val="Arial"/>
      <family val="2"/>
    </font>
    <font>
      <b/>
      <sz val="8"/>
      <name val="Times New Roman"/>
      <family val="1"/>
    </font>
    <font>
      <b/>
      <sz val="12"/>
      <color theme="0"/>
      <name val="Times New Roman"/>
      <family val="1"/>
    </font>
    <font>
      <b/>
      <sz val="9"/>
      <color theme="0"/>
      <name val="Times New Roman"/>
      <family val="1"/>
    </font>
    <font>
      <b/>
      <sz val="10"/>
      <color indexed="16"/>
      <name val="Times New Roman"/>
      <family val="1"/>
    </font>
    <font>
      <b/>
      <u val="singleAccounting"/>
      <sz val="10"/>
      <name val="Times New Roman"/>
      <family val="1"/>
    </font>
    <font>
      <b/>
      <u/>
      <sz val="10"/>
      <color indexed="12"/>
      <name val="Times New Roman"/>
      <family val="1"/>
    </font>
    <font>
      <b/>
      <u val="singleAccounting"/>
      <sz val="10"/>
      <color indexed="20"/>
      <name val="Times New Roman"/>
      <family val="1"/>
    </font>
    <font>
      <b/>
      <u val="doubleAccounting"/>
      <sz val="10"/>
      <color indexed="20"/>
      <name val="Times New Roman"/>
      <family val="1"/>
    </font>
    <font>
      <b/>
      <sz val="11"/>
      <color rgb="FF00B050"/>
      <name val="Calibri"/>
      <family val="2"/>
      <scheme val="minor"/>
    </font>
    <font>
      <b/>
      <sz val="16"/>
      <color theme="1"/>
      <name val="Calibri"/>
      <family val="2"/>
      <scheme val="minor"/>
    </font>
    <font>
      <b/>
      <sz val="16"/>
      <color theme="1"/>
      <name val="Symbol"/>
      <family val="1"/>
      <charset val="2"/>
    </font>
  </fonts>
  <fills count="22">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1"/>
        <bgColor indexed="64"/>
      </patternFill>
    </fill>
    <fill>
      <patternFill patternType="solid">
        <fgColor theme="3"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7"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FFCC"/>
        <bgColor indexed="64"/>
      </patternFill>
    </fill>
    <fill>
      <patternFill patternType="solid">
        <fgColor indexed="47"/>
        <bgColor indexed="64"/>
      </patternFill>
    </fill>
    <fill>
      <patternFill patternType="solid">
        <fgColor theme="2" tint="-9.9978637043366805E-2"/>
        <bgColor indexed="64"/>
      </patternFill>
    </fill>
    <fill>
      <patternFill patternType="solid">
        <fgColor theme="6" tint="0.39997558519241921"/>
        <bgColor indexed="64"/>
      </patternFill>
    </fill>
  </fills>
  <borders count="23">
    <border>
      <left/>
      <right/>
      <top/>
      <bottom/>
      <diagonal/>
    </border>
    <border>
      <left/>
      <right/>
      <top/>
      <bottom style="double">
        <color indexed="64"/>
      </bottom>
      <diagonal/>
    </border>
    <border>
      <left/>
      <right/>
      <top style="double">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cellStyleXfs>
  <cellXfs count="295">
    <xf numFmtId="0" fontId="0" fillId="0" borderId="0" xfId="0"/>
    <xf numFmtId="0" fontId="3" fillId="2" borderId="0" xfId="2" applyFont="1" applyFill="1"/>
    <xf numFmtId="166" fontId="3" fillId="3" borderId="0" xfId="4" applyNumberFormat="1" applyFont="1" applyFill="1"/>
    <xf numFmtId="167" fontId="4" fillId="4" borderId="0" xfId="2" applyNumberFormat="1" applyFont="1" applyFill="1" applyAlignment="1">
      <alignment horizontal="center"/>
    </xf>
    <xf numFmtId="164" fontId="2" fillId="0" borderId="0" xfId="3" applyFont="1" applyFill="1"/>
    <xf numFmtId="0" fontId="3" fillId="6" borderId="0" xfId="2" applyFont="1" applyFill="1"/>
    <xf numFmtId="166" fontId="3" fillId="6" borderId="0" xfId="4" applyNumberFormat="1" applyFont="1" applyFill="1"/>
    <xf numFmtId="0" fontId="0" fillId="0" borderId="0" xfId="0" applyAlignment="1">
      <alignment horizontal="center" vertical="center"/>
    </xf>
    <xf numFmtId="0" fontId="5" fillId="9" borderId="0" xfId="0" applyFont="1" applyFill="1" applyAlignment="1">
      <alignment horizontal="center" vertical="center"/>
    </xf>
    <xf numFmtId="0" fontId="5" fillId="9" borderId="0" xfId="0" applyFont="1" applyFill="1"/>
    <xf numFmtId="0" fontId="0" fillId="0" borderId="1" xfId="0" applyBorder="1"/>
    <xf numFmtId="0" fontId="0" fillId="0" borderId="2" xfId="0" applyBorder="1"/>
    <xf numFmtId="0" fontId="0" fillId="0" borderId="0" xfId="0" applyBorder="1"/>
    <xf numFmtId="0" fontId="0" fillId="0" borderId="3" xfId="0" applyBorder="1"/>
    <xf numFmtId="2" fontId="0" fillId="0" borderId="0" xfId="0" applyNumberFormat="1"/>
    <xf numFmtId="0" fontId="0" fillId="0" borderId="4" xfId="0" applyBorder="1"/>
    <xf numFmtId="0" fontId="0" fillId="0" borderId="0" xfId="0" quotePrefix="1"/>
    <xf numFmtId="0" fontId="6" fillId="0" borderId="0" xfId="0" applyFont="1"/>
    <xf numFmtId="0" fontId="7" fillId="8" borderId="5" xfId="0" applyFont="1" applyFill="1" applyBorder="1"/>
    <xf numFmtId="0" fontId="0" fillId="7" borderId="5" xfId="0" applyFill="1" applyBorder="1" applyAlignment="1">
      <alignment horizontal="center" vertical="center"/>
    </xf>
    <xf numFmtId="166" fontId="6" fillId="10" borderId="0" xfId="0" applyNumberFormat="1" applyFont="1" applyFill="1" applyAlignment="1">
      <alignment horizontal="center" vertical="center"/>
    </xf>
    <xf numFmtId="0" fontId="6" fillId="8" borderId="6" xfId="0" applyFont="1" applyFill="1" applyBorder="1" applyAlignment="1">
      <alignment horizontal="center" vertical="center"/>
    </xf>
    <xf numFmtId="0" fontId="0" fillId="7" borderId="6" xfId="0" applyFill="1" applyBorder="1" applyAlignment="1">
      <alignment horizontal="center" vertical="center"/>
    </xf>
    <xf numFmtId="0" fontId="8" fillId="0" borderId="0" xfId="0" applyFont="1" applyAlignment="1">
      <alignment horizontal="center" vertical="center"/>
    </xf>
    <xf numFmtId="165" fontId="9" fillId="2" borderId="0" xfId="3" applyNumberFormat="1" applyFont="1" applyFill="1"/>
    <xf numFmtId="165" fontId="9" fillId="2" borderId="0" xfId="2" applyNumberFormat="1" applyFont="1" applyFill="1"/>
    <xf numFmtId="10" fontId="0" fillId="0" borderId="0" xfId="1" applyNumberFormat="1" applyFont="1" applyBorder="1"/>
    <xf numFmtId="10" fontId="0" fillId="0" borderId="3" xfId="1" applyNumberFormat="1" applyFont="1" applyBorder="1"/>
    <xf numFmtId="0" fontId="10" fillId="9" borderId="6" xfId="0" applyFont="1" applyFill="1" applyBorder="1" applyAlignment="1">
      <alignment horizontal="center" vertical="center"/>
    </xf>
    <xf numFmtId="10" fontId="0" fillId="0" borderId="0" xfId="1" applyNumberFormat="1" applyFont="1"/>
    <xf numFmtId="169" fontId="0" fillId="0" borderId="0" xfId="1" applyNumberFormat="1" applyFont="1"/>
    <xf numFmtId="0" fontId="0" fillId="5" borderId="4" xfId="0" applyFill="1" applyBorder="1" applyAlignment="1">
      <alignment horizontal="center" vertical="center"/>
    </xf>
    <xf numFmtId="10" fontId="0" fillId="0" borderId="0" xfId="0" applyNumberFormat="1"/>
    <xf numFmtId="0" fontId="0" fillId="0" borderId="7" xfId="0" applyBorder="1"/>
    <xf numFmtId="2" fontId="6" fillId="0" borderId="7" xfId="0" applyNumberFormat="1" applyFont="1" applyBorder="1" applyAlignment="1">
      <alignment horizontal="right"/>
    </xf>
    <xf numFmtId="10" fontId="0" fillId="7" borderId="7" xfId="1" applyNumberFormat="1" applyFont="1" applyFill="1" applyBorder="1"/>
    <xf numFmtId="2" fontId="0" fillId="0" borderId="0" xfId="0" applyNumberFormat="1" applyBorder="1" applyAlignment="1">
      <alignment horizontal="center" vertical="center"/>
    </xf>
    <xf numFmtId="2" fontId="0" fillId="0" borderId="3" xfId="0" applyNumberFormat="1" applyBorder="1" applyAlignment="1">
      <alignment horizontal="center" vertical="center"/>
    </xf>
    <xf numFmtId="0" fontId="6" fillId="0" borderId="1" xfId="0" applyFont="1" applyBorder="1" applyAlignment="1">
      <alignment horizontal="right"/>
    </xf>
    <xf numFmtId="2" fontId="6" fillId="0" borderId="0" xfId="0" applyNumberFormat="1" applyFont="1" applyBorder="1" applyAlignment="1">
      <alignment horizontal="right"/>
    </xf>
    <xf numFmtId="10" fontId="0" fillId="0" borderId="0" xfId="1" applyNumberFormat="1" applyFont="1" applyFill="1" applyBorder="1"/>
    <xf numFmtId="0" fontId="8" fillId="0" borderId="0" xfId="0" applyFont="1" applyAlignment="1">
      <alignment horizontal="right"/>
    </xf>
    <xf numFmtId="10" fontId="0" fillId="7" borderId="8" xfId="1" applyNumberFormat="1" applyFont="1" applyFill="1" applyBorder="1"/>
    <xf numFmtId="10" fontId="0" fillId="7" borderId="1" xfId="1" applyNumberFormat="1" applyFont="1" applyFill="1" applyBorder="1"/>
    <xf numFmtId="10" fontId="0" fillId="11" borderId="0" xfId="1" applyNumberFormat="1" applyFont="1" applyFill="1" applyBorder="1"/>
    <xf numFmtId="0" fontId="8" fillId="0" borderId="0" xfId="0" applyFont="1" applyAlignment="1">
      <alignment horizontal="right" vertical="center"/>
    </xf>
    <xf numFmtId="0" fontId="0" fillId="0" borderId="1" xfId="0" applyBorder="1" applyAlignment="1">
      <alignment horizontal="center" vertical="center"/>
    </xf>
    <xf numFmtId="0" fontId="15" fillId="0" borderId="1" xfId="0" applyFont="1" applyBorder="1" applyAlignment="1">
      <alignment horizontal="center" vertical="center"/>
    </xf>
    <xf numFmtId="10" fontId="0" fillId="0" borderId="2" xfId="1" applyNumberFormat="1" applyFont="1" applyBorder="1"/>
    <xf numFmtId="168" fontId="0" fillId="7" borderId="0" xfId="1" applyNumberFormat="1" applyFont="1" applyFill="1" applyBorder="1" applyAlignment="1">
      <alignment horizontal="center" vertical="center"/>
    </xf>
    <xf numFmtId="10" fontId="0" fillId="7" borderId="0" xfId="0" applyNumberFormat="1" applyFill="1" applyBorder="1" applyAlignment="1">
      <alignment horizontal="center"/>
    </xf>
    <xf numFmtId="10" fontId="0" fillId="0" borderId="0" xfId="1" applyNumberFormat="1" applyFont="1" applyBorder="1" applyAlignment="1">
      <alignment horizontal="center"/>
    </xf>
    <xf numFmtId="10" fontId="0" fillId="7" borderId="3" xfId="0" applyNumberFormat="1" applyFill="1" applyBorder="1" applyAlignment="1">
      <alignment horizontal="center"/>
    </xf>
    <xf numFmtId="10" fontId="0" fillId="0" borderId="3" xfId="1" applyNumberFormat="1" applyFont="1" applyBorder="1" applyAlignment="1">
      <alignment horizontal="center"/>
    </xf>
    <xf numFmtId="0" fontId="0" fillId="0" borderId="9" xfId="0" applyBorder="1"/>
    <xf numFmtId="10" fontId="0" fillId="7" borderId="9" xfId="1" applyNumberFormat="1" applyFont="1" applyFill="1" applyBorder="1" applyAlignment="1">
      <alignment horizontal="center" vertical="center"/>
    </xf>
    <xf numFmtId="10" fontId="0" fillId="0" borderId="0" xfId="1" applyNumberFormat="1" applyFont="1" applyAlignment="1">
      <alignment horizontal="center" vertical="center"/>
    </xf>
    <xf numFmtId="0" fontId="0" fillId="0" borderId="0" xfId="0" applyNumberFormat="1" applyAlignment="1">
      <alignment horizontal="center" vertical="center"/>
    </xf>
    <xf numFmtId="10" fontId="5" fillId="9" borderId="0" xfId="0" applyNumberFormat="1" applyFont="1" applyFill="1" applyAlignment="1">
      <alignment horizontal="center" vertical="center"/>
    </xf>
    <xf numFmtId="0" fontId="5" fillId="9" borderId="0" xfId="0" applyFont="1" applyFill="1" applyAlignment="1">
      <alignment horizontal="center"/>
    </xf>
    <xf numFmtId="0" fontId="16" fillId="9" borderId="5" xfId="0" applyFont="1" applyFill="1" applyBorder="1" applyAlignment="1">
      <alignment horizontal="center" vertical="center"/>
    </xf>
    <xf numFmtId="0" fontId="0" fillId="7" borderId="5" xfId="0" applyNumberFormat="1" applyFill="1" applyBorder="1" applyAlignment="1">
      <alignment horizontal="center" vertical="center"/>
    </xf>
    <xf numFmtId="0" fontId="0" fillId="12" borderId="0" xfId="0" applyFill="1"/>
    <xf numFmtId="3" fontId="0" fillId="0" borderId="0" xfId="0" applyNumberFormat="1" applyAlignment="1">
      <alignment horizontal="center" vertical="center"/>
    </xf>
    <xf numFmtId="3" fontId="0" fillId="0" borderId="3" xfId="0" applyNumberFormat="1" applyBorder="1" applyAlignment="1">
      <alignment horizontal="center" vertical="center"/>
    </xf>
    <xf numFmtId="3" fontId="0" fillId="0" borderId="7" xfId="0" applyNumberFormat="1" applyBorder="1" applyAlignment="1">
      <alignment horizontal="center" vertical="center"/>
    </xf>
    <xf numFmtId="170" fontId="0" fillId="0" borderId="0" xfId="0" applyNumberFormat="1" applyAlignment="1">
      <alignment horizontal="center" vertical="center"/>
    </xf>
    <xf numFmtId="171" fontId="0" fillId="0" borderId="0" xfId="0" applyNumberFormat="1" applyAlignment="1">
      <alignment horizontal="center" vertical="center"/>
    </xf>
    <xf numFmtId="172" fontId="0" fillId="0" borderId="0" xfId="0" applyNumberFormat="1" applyAlignment="1">
      <alignment horizontal="center" vertical="center"/>
    </xf>
    <xf numFmtId="172" fontId="0" fillId="0" borderId="3" xfId="0" applyNumberFormat="1" applyBorder="1" applyAlignment="1">
      <alignment horizontal="center" vertical="center"/>
    </xf>
    <xf numFmtId="10" fontId="0" fillId="0" borderId="3" xfId="1" applyNumberFormat="1" applyFont="1" applyBorder="1" applyAlignment="1">
      <alignment horizontal="center" vertical="center"/>
    </xf>
    <xf numFmtId="171" fontId="0" fillId="0" borderId="0" xfId="1" applyNumberFormat="1" applyFont="1" applyBorder="1" applyAlignment="1">
      <alignment horizontal="center" vertical="center"/>
    </xf>
    <xf numFmtId="172" fontId="0" fillId="0" borderId="0" xfId="1" applyNumberFormat="1" applyFont="1" applyBorder="1" applyAlignment="1">
      <alignment horizontal="center" vertical="center"/>
    </xf>
    <xf numFmtId="172" fontId="0" fillId="0" borderId="0" xfId="0" applyNumberFormat="1" applyBorder="1" applyAlignment="1">
      <alignment horizontal="center"/>
    </xf>
    <xf numFmtId="172" fontId="0" fillId="0" borderId="3" xfId="0" applyNumberFormat="1" applyBorder="1" applyAlignment="1">
      <alignment horizontal="center"/>
    </xf>
    <xf numFmtId="0" fontId="0" fillId="11" borderId="0" xfId="0" applyFill="1" applyBorder="1" applyAlignment="1">
      <alignment horizontal="center" vertical="center"/>
    </xf>
    <xf numFmtId="0" fontId="0" fillId="11" borderId="3" xfId="0" applyFill="1" applyBorder="1" applyAlignment="1">
      <alignment horizontal="center" vertical="center"/>
    </xf>
    <xf numFmtId="0" fontId="6" fillId="0" borderId="0" xfId="0" applyFont="1" applyAlignment="1">
      <alignment horizontal="right"/>
    </xf>
    <xf numFmtId="173" fontId="0" fillId="0" borderId="0" xfId="0" applyNumberFormat="1" applyAlignment="1">
      <alignment horizontal="center" vertical="center"/>
    </xf>
    <xf numFmtId="3" fontId="0" fillId="0" borderId="0" xfId="0" applyNumberFormat="1" applyBorder="1" applyAlignment="1">
      <alignment horizontal="center" vertical="center"/>
    </xf>
    <xf numFmtId="172" fontId="0" fillId="0" borderId="0" xfId="0" applyNumberFormat="1" applyBorder="1" applyAlignment="1">
      <alignment horizontal="center" vertical="center"/>
    </xf>
    <xf numFmtId="10" fontId="0" fillId="0" borderId="0" xfId="1" applyNumberFormat="1" applyFont="1" applyBorder="1" applyAlignment="1">
      <alignment horizontal="center" vertical="center"/>
    </xf>
    <xf numFmtId="0" fontId="8" fillId="0" borderId="0" xfId="0" applyFont="1"/>
    <xf numFmtId="10" fontId="0" fillId="4" borderId="0" xfId="1" applyNumberFormat="1" applyFont="1" applyFill="1"/>
    <xf numFmtId="0" fontId="8" fillId="4" borderId="0" xfId="0" applyFont="1" applyFill="1"/>
    <xf numFmtId="0" fontId="8" fillId="4" borderId="0" xfId="0" applyFont="1" applyFill="1" applyAlignment="1">
      <alignment horizontal="right"/>
    </xf>
    <xf numFmtId="0" fontId="13" fillId="0" borderId="0" xfId="0" applyFont="1" applyAlignment="1">
      <alignment horizontal="right"/>
    </xf>
    <xf numFmtId="0" fontId="6" fillId="0" borderId="3" xfId="0" applyFont="1" applyBorder="1" applyAlignment="1">
      <alignment horizontal="center" vertical="center"/>
    </xf>
    <xf numFmtId="0" fontId="13" fillId="0" borderId="3" xfId="0" applyFont="1" applyFill="1" applyBorder="1" applyAlignment="1">
      <alignment horizontal="center" vertical="center"/>
    </xf>
    <xf numFmtId="0" fontId="22" fillId="0" borderId="3" xfId="0" applyFont="1" applyBorder="1" applyAlignment="1">
      <alignment horizontal="center" vertical="center"/>
    </xf>
    <xf numFmtId="0" fontId="6" fillId="0" borderId="3" xfId="0" applyFont="1" applyBorder="1"/>
    <xf numFmtId="171" fontId="0" fillId="0" borderId="13" xfId="0" applyNumberFormat="1" applyBorder="1" applyAlignment="1">
      <alignment horizontal="center" vertical="center"/>
    </xf>
    <xf numFmtId="171" fontId="0" fillId="0" borderId="14" xfId="0" applyNumberFormat="1" applyBorder="1" applyAlignment="1">
      <alignment horizontal="center" vertical="center"/>
    </xf>
    <xf numFmtId="171" fontId="0" fillId="0" borderId="15" xfId="0" applyNumberFormat="1" applyBorder="1" applyAlignment="1">
      <alignment horizontal="center" vertical="center"/>
    </xf>
    <xf numFmtId="171" fontId="0" fillId="0" borderId="16" xfId="0" applyNumberFormat="1" applyBorder="1" applyAlignment="1">
      <alignment horizontal="center" vertical="center"/>
    </xf>
    <xf numFmtId="0" fontId="13" fillId="0" borderId="0" xfId="0" applyFont="1" applyAlignment="1">
      <alignment horizontal="center" vertical="center"/>
    </xf>
    <xf numFmtId="0" fontId="8" fillId="4" borderId="0" xfId="0" applyFont="1" applyFill="1" applyAlignment="1">
      <alignment horizontal="right" vertical="center"/>
    </xf>
    <xf numFmtId="169" fontId="0" fillId="4" borderId="0" xfId="1" applyNumberFormat="1" applyFont="1" applyFill="1"/>
    <xf numFmtId="3" fontId="0" fillId="0" borderId="7" xfId="0" applyNumberFormat="1" applyBorder="1" applyAlignment="1">
      <alignment horizontal="center"/>
    </xf>
    <xf numFmtId="0" fontId="0" fillId="0" borderId="0" xfId="0" applyBorder="1" applyAlignment="1">
      <alignment horizontal="center" vertical="center"/>
    </xf>
    <xf numFmtId="10" fontId="0" fillId="0" borderId="0" xfId="1" applyNumberFormat="1" applyFont="1" applyBorder="1" applyAlignment="1">
      <alignment horizontal="right" vertical="center"/>
    </xf>
    <xf numFmtId="0" fontId="0" fillId="15" borderId="0" xfId="0" applyFill="1"/>
    <xf numFmtId="171" fontId="0" fillId="0" borderId="0" xfId="0" applyNumberFormat="1" applyBorder="1" applyAlignment="1">
      <alignment horizontal="center" vertical="center"/>
    </xf>
    <xf numFmtId="171" fontId="0" fillId="0" borderId="11" xfId="0" applyNumberFormat="1" applyBorder="1" applyAlignment="1">
      <alignment horizontal="center" vertical="center"/>
    </xf>
    <xf numFmtId="171" fontId="0" fillId="0" borderId="10" xfId="0" applyNumberFormat="1" applyBorder="1" applyAlignment="1">
      <alignment horizontal="center" vertical="center"/>
    </xf>
    <xf numFmtId="171" fontId="0" fillId="0" borderId="17" xfId="0" applyNumberFormat="1" applyBorder="1" applyAlignment="1">
      <alignment horizontal="center" vertical="center"/>
    </xf>
    <xf numFmtId="171" fontId="0" fillId="0" borderId="12" xfId="0" applyNumberFormat="1" applyBorder="1" applyAlignment="1">
      <alignment horizontal="center" vertical="center"/>
    </xf>
    <xf numFmtId="0" fontId="6" fillId="14" borderId="3" xfId="0" applyFont="1" applyFill="1" applyBorder="1" applyAlignment="1">
      <alignment horizontal="left" vertical="center"/>
    </xf>
    <xf numFmtId="0" fontId="13" fillId="14" borderId="3" xfId="0" applyFont="1" applyFill="1" applyBorder="1" applyAlignment="1">
      <alignment horizontal="right"/>
    </xf>
    <xf numFmtId="10" fontId="0" fillId="14" borderId="3" xfId="1" applyNumberFormat="1" applyFont="1" applyFill="1" applyBorder="1"/>
    <xf numFmtId="0" fontId="0" fillId="14" borderId="3" xfId="0" applyFill="1" applyBorder="1"/>
    <xf numFmtId="0" fontId="6" fillId="5" borderId="3" xfId="0" applyFont="1" applyFill="1" applyBorder="1" applyAlignment="1">
      <alignment horizontal="left" vertical="center"/>
    </xf>
    <xf numFmtId="0" fontId="13" fillId="5" borderId="3" xfId="0" applyFont="1" applyFill="1" applyBorder="1" applyAlignment="1">
      <alignment horizontal="right"/>
    </xf>
    <xf numFmtId="10" fontId="0" fillId="5" borderId="3" xfId="1" applyNumberFormat="1" applyFont="1" applyFill="1" applyBorder="1"/>
    <xf numFmtId="0" fontId="0" fillId="5" borderId="3" xfId="0" applyFill="1" applyBorder="1"/>
    <xf numFmtId="0" fontId="6" fillId="5" borderId="6" xfId="0" applyFont="1" applyFill="1" applyBorder="1" applyAlignment="1">
      <alignment horizontal="center"/>
    </xf>
    <xf numFmtId="0" fontId="6" fillId="14" borderId="6"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left" vertical="center"/>
    </xf>
    <xf numFmtId="0" fontId="13" fillId="4" borderId="3" xfId="0" applyFont="1" applyFill="1" applyBorder="1" applyAlignment="1">
      <alignment horizontal="right"/>
    </xf>
    <xf numFmtId="10" fontId="0" fillId="4" borderId="3" xfId="1" applyNumberFormat="1" applyFont="1" applyFill="1" applyBorder="1"/>
    <xf numFmtId="0" fontId="0" fillId="4" borderId="3" xfId="0" applyFill="1" applyBorder="1"/>
    <xf numFmtId="0" fontId="0" fillId="17" borderId="0" xfId="0" applyFill="1"/>
    <xf numFmtId="3" fontId="0" fillId="0" borderId="1" xfId="0" applyNumberFormat="1" applyBorder="1" applyAlignment="1">
      <alignment horizontal="center"/>
    </xf>
    <xf numFmtId="171" fontId="0" fillId="0" borderId="13" xfId="1" applyNumberFormat="1" applyFont="1" applyBorder="1" applyAlignment="1">
      <alignment horizontal="center" vertical="center"/>
    </xf>
    <xf numFmtId="171" fontId="0" fillId="0" borderId="11" xfId="1" applyNumberFormat="1" applyFont="1" applyBorder="1" applyAlignment="1">
      <alignment horizontal="center" vertical="center"/>
    </xf>
    <xf numFmtId="171" fontId="0" fillId="0" borderId="10" xfId="1" applyNumberFormat="1" applyFont="1" applyBorder="1" applyAlignment="1">
      <alignment horizontal="center" vertical="center"/>
    </xf>
    <xf numFmtId="171" fontId="0" fillId="0" borderId="14" xfId="1" applyNumberFormat="1" applyFont="1" applyBorder="1" applyAlignment="1">
      <alignment horizontal="center" vertical="center"/>
    </xf>
    <xf numFmtId="171" fontId="0" fillId="0" borderId="17" xfId="1" applyNumberFormat="1" applyFont="1" applyBorder="1" applyAlignment="1">
      <alignment horizontal="center" vertical="center"/>
    </xf>
    <xf numFmtId="171" fontId="0" fillId="0" borderId="15" xfId="1" applyNumberFormat="1" applyFont="1" applyBorder="1" applyAlignment="1">
      <alignment horizontal="center" vertical="center"/>
    </xf>
    <xf numFmtId="171" fontId="0" fillId="0" borderId="12" xfId="1" applyNumberFormat="1" applyFont="1" applyBorder="1" applyAlignment="1">
      <alignment horizontal="center" vertical="center"/>
    </xf>
    <xf numFmtId="171" fontId="0" fillId="0" borderId="16" xfId="1" applyNumberFormat="1" applyFont="1" applyBorder="1" applyAlignment="1">
      <alignment horizontal="center" vertical="center"/>
    </xf>
    <xf numFmtId="0" fontId="0" fillId="13" borderId="0" xfId="0" applyFill="1"/>
    <xf numFmtId="0" fontId="6" fillId="5" borderId="5" xfId="0" applyFont="1" applyFill="1" applyBorder="1" applyAlignment="1">
      <alignment horizontal="center"/>
    </xf>
    <xf numFmtId="0" fontId="6" fillId="4" borderId="5" xfId="0" applyFont="1" applyFill="1" applyBorder="1" applyAlignment="1">
      <alignment horizontal="center"/>
    </xf>
    <xf numFmtId="0" fontId="6" fillId="14" borderId="5" xfId="0" applyFont="1" applyFill="1" applyBorder="1" applyAlignment="1">
      <alignment horizontal="center"/>
    </xf>
    <xf numFmtId="10" fontId="0" fillId="0" borderId="5" xfId="0" applyNumberFormat="1" applyBorder="1" applyAlignment="1">
      <alignment horizontal="center"/>
    </xf>
    <xf numFmtId="0" fontId="23" fillId="0" borderId="0" xfId="0" applyFont="1" applyFill="1" applyBorder="1" applyAlignment="1">
      <alignment vertical="center"/>
    </xf>
    <xf numFmtId="0" fontId="24" fillId="0" borderId="0" xfId="0" applyFont="1" applyFill="1" applyBorder="1" applyAlignment="1">
      <alignment vertical="center"/>
    </xf>
    <xf numFmtId="0" fontId="23" fillId="0" borderId="18" xfId="0" applyFont="1" applyFill="1" applyBorder="1" applyAlignment="1">
      <alignment vertical="center"/>
    </xf>
    <xf numFmtId="0" fontId="25" fillId="0" borderId="0" xfId="0" applyFont="1" applyFill="1" applyAlignment="1">
      <alignment vertical="center" wrapText="1"/>
    </xf>
    <xf numFmtId="0" fontId="25" fillId="0" borderId="18"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6" fillId="18" borderId="13" xfId="0" applyFont="1" applyFill="1" applyBorder="1" applyAlignment="1">
      <alignment horizontal="left" vertical="center"/>
    </xf>
    <xf numFmtId="0" fontId="25" fillId="18" borderId="11" xfId="0" applyFont="1" applyFill="1" applyBorder="1" applyAlignment="1">
      <alignment horizontal="left" vertical="center" wrapText="1"/>
    </xf>
    <xf numFmtId="0" fontId="25" fillId="18" borderId="14" xfId="0" applyFont="1" applyFill="1" applyBorder="1" applyAlignment="1">
      <alignment horizontal="left" vertical="center" wrapText="1"/>
    </xf>
    <xf numFmtId="0" fontId="26" fillId="18" borderId="10" xfId="0" applyFont="1" applyFill="1" applyBorder="1" applyAlignment="1">
      <alignment horizontal="left" vertical="center"/>
    </xf>
    <xf numFmtId="0" fontId="25" fillId="18" borderId="0" xfId="0" applyFont="1" applyFill="1" applyBorder="1" applyAlignment="1">
      <alignment horizontal="left" vertical="center" wrapText="1"/>
    </xf>
    <xf numFmtId="0" fontId="25" fillId="18" borderId="17" xfId="0" applyFont="1" applyFill="1" applyBorder="1" applyAlignment="1">
      <alignment horizontal="left" vertical="center" wrapText="1"/>
    </xf>
    <xf numFmtId="0" fontId="24" fillId="18" borderId="15" xfId="0" applyFont="1" applyFill="1" applyBorder="1" applyAlignment="1">
      <alignment vertical="center"/>
    </xf>
    <xf numFmtId="0" fontId="28" fillId="18" borderId="12" xfId="0" applyFont="1" applyFill="1" applyBorder="1" applyAlignment="1">
      <alignment horizontal="right" vertical="center"/>
    </xf>
    <xf numFmtId="0" fontId="24" fillId="18" borderId="12" xfId="0" applyFont="1" applyFill="1" applyBorder="1" applyAlignment="1">
      <alignment vertical="center"/>
    </xf>
    <xf numFmtId="0" fontId="29" fillId="18" borderId="12" xfId="0" applyFont="1" applyFill="1" applyBorder="1" applyAlignment="1">
      <alignment horizontal="right" vertical="center"/>
    </xf>
    <xf numFmtId="0" fontId="24" fillId="18" borderId="0" xfId="0" applyFont="1" applyFill="1" applyBorder="1" applyAlignment="1">
      <alignment vertical="center"/>
    </xf>
    <xf numFmtId="0" fontId="30" fillId="18" borderId="0" xfId="0" applyFont="1" applyFill="1" applyBorder="1" applyAlignment="1">
      <alignment vertical="center"/>
    </xf>
    <xf numFmtId="0" fontId="30" fillId="18" borderId="17" xfId="0" applyFont="1" applyFill="1" applyBorder="1" applyAlignment="1">
      <alignment vertical="center"/>
    </xf>
    <xf numFmtId="0" fontId="24" fillId="18" borderId="19" xfId="0" applyFont="1" applyFill="1" applyBorder="1" applyAlignment="1">
      <alignment horizontal="right" vertical="center"/>
    </xf>
    <xf numFmtId="0" fontId="24" fillId="18" borderId="20" xfId="0" applyFont="1" applyFill="1" applyBorder="1" applyAlignment="1">
      <alignment horizontal="right" vertical="center"/>
    </xf>
    <xf numFmtId="0" fontId="24" fillId="18" borderId="17" xfId="0" applyFont="1" applyFill="1" applyBorder="1" applyAlignment="1">
      <alignment vertical="center"/>
    </xf>
    <xf numFmtId="0" fontId="24" fillId="18" borderId="15" xfId="0" applyFont="1" applyFill="1" applyBorder="1" applyAlignment="1">
      <alignment horizontal="right" vertical="center"/>
    </xf>
    <xf numFmtId="0" fontId="31" fillId="18" borderId="12" xfId="0" applyFont="1" applyFill="1" applyBorder="1" applyAlignment="1">
      <alignment horizontal="right" vertical="center"/>
    </xf>
    <xf numFmtId="1" fontId="24" fillId="18" borderId="10" xfId="0" applyNumberFormat="1" applyFont="1" applyFill="1" applyBorder="1" applyAlignment="1">
      <alignment horizontal="right" vertical="center"/>
    </xf>
    <xf numFmtId="9" fontId="28" fillId="18" borderId="0" xfId="1" applyFont="1" applyFill="1" applyBorder="1" applyAlignment="1">
      <alignment horizontal="right" vertical="center"/>
    </xf>
    <xf numFmtId="9" fontId="29" fillId="18" borderId="0" xfId="1" applyFont="1" applyFill="1" applyBorder="1" applyAlignment="1">
      <alignment horizontal="right" vertical="center"/>
    </xf>
    <xf numFmtId="9" fontId="32" fillId="18" borderId="0" xfId="1" applyFont="1" applyFill="1" applyBorder="1" applyAlignment="1">
      <alignment horizontal="right" vertical="center"/>
    </xf>
    <xf numFmtId="1" fontId="24" fillId="18" borderId="15" xfId="0" applyNumberFormat="1" applyFont="1" applyFill="1" applyBorder="1" applyAlignment="1">
      <alignment horizontal="right" vertical="center"/>
    </xf>
    <xf numFmtId="9" fontId="28" fillId="18" borderId="12" xfId="1" applyFont="1" applyFill="1" applyBorder="1" applyAlignment="1">
      <alignment horizontal="right" vertical="center"/>
    </xf>
    <xf numFmtId="9" fontId="29" fillId="18" borderId="12" xfId="1" applyFont="1" applyFill="1" applyBorder="1" applyAlignment="1">
      <alignment horizontal="right" vertical="center"/>
    </xf>
    <xf numFmtId="9" fontId="32" fillId="18" borderId="12" xfId="1" applyFont="1" applyFill="1" applyBorder="1" applyAlignment="1">
      <alignment horizontal="right" vertical="center"/>
    </xf>
    <xf numFmtId="0" fontId="24" fillId="18" borderId="10" xfId="0" applyFont="1" applyFill="1" applyBorder="1" applyAlignment="1">
      <alignment horizontal="right" vertical="center" shrinkToFit="1"/>
    </xf>
    <xf numFmtId="10" fontId="33" fillId="18" borderId="0" xfId="0" applyNumberFormat="1" applyFont="1" applyFill="1" applyBorder="1" applyAlignment="1">
      <alignment horizontal="right" vertical="center"/>
    </xf>
    <xf numFmtId="10" fontId="34" fillId="18" borderId="0" xfId="0" applyNumberFormat="1" applyFont="1" applyFill="1" applyBorder="1" applyAlignment="1">
      <alignment horizontal="right" vertical="center"/>
    </xf>
    <xf numFmtId="10" fontId="35" fillId="18" borderId="0" xfId="0" applyNumberFormat="1" applyFont="1" applyFill="1" applyBorder="1" applyAlignment="1">
      <alignment horizontal="right" vertical="center"/>
    </xf>
    <xf numFmtId="0" fontId="24" fillId="18" borderId="10" xfId="0" applyFont="1" applyFill="1" applyBorder="1" applyAlignment="1">
      <alignment vertical="center"/>
    </xf>
    <xf numFmtId="2" fontId="32" fillId="18" borderId="0" xfId="0" applyNumberFormat="1" applyFont="1" applyFill="1" applyBorder="1" applyAlignment="1">
      <alignment horizontal="center" vertical="center"/>
    </xf>
    <xf numFmtId="0" fontId="24" fillId="18" borderId="0" xfId="0" applyFont="1" applyFill="1" applyBorder="1" applyAlignment="1">
      <alignment horizontal="right" vertical="center"/>
    </xf>
    <xf numFmtId="2" fontId="24" fillId="19" borderId="6" xfId="1" applyNumberFormat="1" applyFont="1" applyFill="1" applyBorder="1" applyAlignment="1">
      <alignment horizontal="center" vertical="center"/>
    </xf>
    <xf numFmtId="0" fontId="24" fillId="18" borderId="16" xfId="0" applyFont="1" applyFill="1" applyBorder="1" applyAlignment="1">
      <alignment vertical="center"/>
    </xf>
    <xf numFmtId="0" fontId="25" fillId="0" borderId="0" xfId="0" applyFont="1" applyAlignment="1">
      <alignment vertical="center" wrapText="1"/>
    </xf>
    <xf numFmtId="0" fontId="36" fillId="18" borderId="12" xfId="0" applyFont="1" applyFill="1" applyBorder="1" applyAlignment="1">
      <alignment horizontal="right" vertical="center"/>
    </xf>
    <xf numFmtId="0" fontId="28" fillId="18" borderId="20" xfId="0" applyFont="1" applyFill="1" applyBorder="1" applyAlignment="1">
      <alignment horizontal="right" vertical="center"/>
    </xf>
    <xf numFmtId="0" fontId="24" fillId="18" borderId="20" xfId="0" applyFont="1" applyFill="1" applyBorder="1" applyAlignment="1">
      <alignment vertical="center"/>
    </xf>
    <xf numFmtId="0" fontId="36" fillId="18" borderId="20" xfId="0" applyFont="1" applyFill="1" applyBorder="1" applyAlignment="1">
      <alignment horizontal="right" vertical="center"/>
    </xf>
    <xf numFmtId="0" fontId="31" fillId="18" borderId="20" xfId="0" applyFont="1" applyFill="1" applyBorder="1" applyAlignment="1">
      <alignment horizontal="right" vertical="center"/>
    </xf>
    <xf numFmtId="9" fontId="36" fillId="18" borderId="0" xfId="1" applyFont="1" applyFill="1" applyBorder="1" applyAlignment="1">
      <alignment horizontal="right" vertical="center"/>
    </xf>
    <xf numFmtId="9" fontId="36" fillId="18" borderId="12" xfId="1" applyFont="1" applyFill="1" applyBorder="1" applyAlignment="1">
      <alignment horizontal="right" vertical="center"/>
    </xf>
    <xf numFmtId="10" fontId="37" fillId="18" borderId="0" xfId="0" applyNumberFormat="1" applyFont="1" applyFill="1" applyBorder="1" applyAlignment="1">
      <alignment horizontal="right" vertical="center"/>
    </xf>
    <xf numFmtId="0" fontId="29" fillId="18" borderId="20" xfId="0" applyFont="1" applyFill="1" applyBorder="1" applyAlignment="1">
      <alignment horizontal="right" vertical="center"/>
    </xf>
    <xf numFmtId="10" fontId="32" fillId="18" borderId="11" xfId="1" applyNumberFormat="1" applyFont="1" applyFill="1" applyBorder="1" applyAlignment="1">
      <alignment horizontal="right" vertical="center"/>
    </xf>
    <xf numFmtId="10" fontId="32" fillId="18" borderId="0" xfId="1" applyNumberFormat="1" applyFont="1" applyFill="1" applyBorder="1" applyAlignment="1">
      <alignment horizontal="right" vertical="center"/>
    </xf>
    <xf numFmtId="10" fontId="32" fillId="18" borderId="12" xfId="1" applyNumberFormat="1" applyFont="1" applyFill="1" applyBorder="1" applyAlignment="1">
      <alignment horizontal="right" vertical="center"/>
    </xf>
    <xf numFmtId="0" fontId="39" fillId="15" borderId="0" xfId="0" applyFont="1" applyFill="1" applyAlignment="1">
      <alignment vertical="center"/>
    </xf>
    <xf numFmtId="0" fontId="39" fillId="15" borderId="0" xfId="0" applyFont="1" applyFill="1" applyBorder="1" applyAlignment="1">
      <alignment vertical="center"/>
    </xf>
    <xf numFmtId="0" fontId="5" fillId="15" borderId="0" xfId="0" applyFont="1" applyFill="1"/>
    <xf numFmtId="0" fontId="32" fillId="0" borderId="0" xfId="0" applyFont="1" applyFill="1" applyBorder="1" applyAlignment="1">
      <alignment vertical="center"/>
    </xf>
    <xf numFmtId="0" fontId="23" fillId="18" borderId="13" xfId="0" applyFont="1" applyFill="1" applyBorder="1" applyAlignment="1">
      <alignment vertical="center"/>
    </xf>
    <xf numFmtId="0" fontId="2" fillId="18" borderId="11" xfId="0" applyFont="1" applyFill="1" applyBorder="1" applyAlignment="1">
      <alignment horizontal="left" vertical="center"/>
    </xf>
    <xf numFmtId="0" fontId="0" fillId="18" borderId="11" xfId="0" applyFill="1" applyBorder="1" applyAlignment="1">
      <alignment vertical="center"/>
    </xf>
    <xf numFmtId="0" fontId="0" fillId="18" borderId="14" xfId="0" applyFill="1" applyBorder="1" applyAlignment="1">
      <alignment vertical="center"/>
    </xf>
    <xf numFmtId="0" fontId="40" fillId="18" borderId="0" xfId="0" applyFont="1" applyFill="1" applyBorder="1" applyAlignment="1">
      <alignment vertical="center"/>
    </xf>
    <xf numFmtId="0" fontId="2" fillId="18" borderId="0" xfId="0" applyFont="1" applyFill="1" applyBorder="1" applyAlignment="1">
      <alignment horizontal="left" vertical="center"/>
    </xf>
    <xf numFmtId="0" fontId="0" fillId="18" borderId="0" xfId="0" applyFill="1" applyBorder="1" applyAlignment="1">
      <alignment vertical="center"/>
    </xf>
    <xf numFmtId="0" fontId="0" fillId="18" borderId="17" xfId="0" applyFill="1" applyBorder="1" applyAlignment="1">
      <alignment vertical="center"/>
    </xf>
    <xf numFmtId="0" fontId="24" fillId="18" borderId="0" xfId="0" applyFont="1" applyFill="1" applyBorder="1" applyAlignment="1">
      <alignment horizontal="center" vertical="center"/>
    </xf>
    <xf numFmtId="0" fontId="2" fillId="18" borderId="0" xfId="0" applyFont="1" applyFill="1" applyBorder="1" applyAlignment="1">
      <alignment horizontal="center" vertical="center"/>
    </xf>
    <xf numFmtId="0" fontId="24" fillId="18" borderId="12" xfId="0" applyFont="1" applyFill="1" applyBorder="1" applyAlignment="1">
      <alignment horizontal="center" vertical="center"/>
    </xf>
    <xf numFmtId="1" fontId="24" fillId="18" borderId="0" xfId="1" applyNumberFormat="1" applyFont="1" applyFill="1" applyBorder="1" applyAlignment="1">
      <alignment horizontal="center" vertical="center"/>
    </xf>
    <xf numFmtId="174" fontId="28" fillId="18" borderId="0" xfId="1" applyNumberFormat="1" applyFont="1" applyFill="1" applyBorder="1" applyAlignment="1">
      <alignment horizontal="right" vertical="center"/>
    </xf>
    <xf numFmtId="168" fontId="2" fillId="18" borderId="0" xfId="0" applyNumberFormat="1" applyFont="1" applyFill="1" applyBorder="1" applyAlignment="1">
      <alignment horizontal="center" vertical="center"/>
    </xf>
    <xf numFmtId="2" fontId="41" fillId="18" borderId="0" xfId="1" applyNumberFormat="1" applyFont="1" applyFill="1" applyBorder="1" applyAlignment="1">
      <alignment horizontal="right" vertical="center"/>
    </xf>
    <xf numFmtId="174" fontId="41" fillId="18" borderId="0" xfId="0" applyNumberFormat="1" applyFont="1" applyFill="1" applyBorder="1" applyAlignment="1">
      <alignment horizontal="right" vertical="center"/>
    </xf>
    <xf numFmtId="0" fontId="42" fillId="18" borderId="0" xfId="0" applyFont="1" applyFill="1" applyBorder="1" applyAlignment="1">
      <alignment vertical="center"/>
    </xf>
    <xf numFmtId="174" fontId="28" fillId="18" borderId="6" xfId="0" applyNumberFormat="1" applyFont="1" applyFill="1" applyBorder="1" applyAlignment="1">
      <alignment horizontal="right" vertical="center"/>
    </xf>
    <xf numFmtId="0" fontId="24" fillId="18" borderId="0" xfId="0" applyFont="1" applyFill="1" applyAlignment="1">
      <alignment vertical="center"/>
    </xf>
    <xf numFmtId="0" fontId="30" fillId="18" borderId="10" xfId="0" applyFont="1" applyFill="1" applyBorder="1" applyAlignment="1">
      <alignment vertical="center"/>
    </xf>
    <xf numFmtId="0" fontId="9" fillId="18" borderId="0" xfId="0" applyFont="1" applyFill="1" applyBorder="1" applyAlignment="1">
      <alignment vertical="center"/>
    </xf>
    <xf numFmtId="0" fontId="24" fillId="0" borderId="0" xfId="0" applyFont="1" applyFill="1" applyAlignment="1">
      <alignment vertical="center"/>
    </xf>
    <xf numFmtId="0" fontId="32" fillId="18" borderId="12" xfId="0" applyFont="1" applyFill="1" applyBorder="1" applyAlignment="1">
      <alignment vertical="center"/>
    </xf>
    <xf numFmtId="0" fontId="43" fillId="18" borderId="12" xfId="0" applyFont="1" applyFill="1" applyBorder="1" applyAlignment="1">
      <alignment vertical="center"/>
    </xf>
    <xf numFmtId="10" fontId="32" fillId="18" borderId="12" xfId="1" applyNumberFormat="1" applyFont="1" applyFill="1" applyBorder="1" applyAlignment="1">
      <alignment horizontal="center" vertical="center"/>
    </xf>
    <xf numFmtId="0" fontId="44" fillId="15" borderId="0" xfId="0" applyFont="1" applyFill="1" applyBorder="1" applyAlignment="1">
      <alignment vertical="center"/>
    </xf>
    <xf numFmtId="10" fontId="32" fillId="0" borderId="0" xfId="0" applyNumberFormat="1" applyFont="1" applyFill="1" applyBorder="1" applyAlignment="1">
      <alignment horizontal="center" vertical="center"/>
    </xf>
    <xf numFmtId="9" fontId="32" fillId="0" borderId="0" xfId="0" applyNumberFormat="1" applyFont="1" applyFill="1" applyBorder="1" applyAlignment="1">
      <alignment horizontal="center" vertical="center"/>
    </xf>
    <xf numFmtId="39" fontId="32" fillId="0" borderId="0" xfId="5" applyNumberFormat="1" applyFont="1" applyFill="1" applyBorder="1" applyAlignment="1">
      <alignment horizontal="center" vertical="center"/>
    </xf>
    <xf numFmtId="0" fontId="25" fillId="0" borderId="0" xfId="0" applyFont="1" applyFill="1" applyAlignment="1">
      <alignment vertical="center"/>
    </xf>
    <xf numFmtId="0" fontId="26" fillId="18" borderId="13" xfId="0" applyFont="1" applyFill="1" applyBorder="1" applyAlignment="1">
      <alignment vertical="center"/>
    </xf>
    <xf numFmtId="0" fontId="25" fillId="18" borderId="11" xfId="0" applyFont="1" applyFill="1" applyBorder="1" applyAlignment="1">
      <alignment vertical="center"/>
    </xf>
    <xf numFmtId="0" fontId="25" fillId="18" borderId="14" xfId="0" applyFont="1" applyFill="1" applyBorder="1" applyAlignment="1">
      <alignment vertical="center"/>
    </xf>
    <xf numFmtId="0" fontId="26" fillId="18" borderId="15" xfId="0" applyFont="1" applyFill="1" applyBorder="1" applyAlignment="1">
      <alignment vertical="center"/>
    </xf>
    <xf numFmtId="0" fontId="25" fillId="18" borderId="12" xfId="0" applyFont="1" applyFill="1" applyBorder="1" applyAlignment="1">
      <alignment vertical="center"/>
    </xf>
    <xf numFmtId="0" fontId="25" fillId="18" borderId="16" xfId="0" applyFont="1" applyFill="1" applyBorder="1" applyAlignment="1">
      <alignment vertical="center"/>
    </xf>
    <xf numFmtId="0" fontId="46" fillId="18" borderId="19" xfId="0" applyFont="1" applyFill="1" applyBorder="1" applyAlignment="1">
      <alignment vertical="center"/>
    </xf>
    <xf numFmtId="0" fontId="24" fillId="18" borderId="20" xfId="0" applyFont="1" applyFill="1" applyBorder="1" applyAlignment="1">
      <alignment horizontal="right" vertical="center" wrapText="1"/>
    </xf>
    <xf numFmtId="0" fontId="28" fillId="18" borderId="20" xfId="0" applyFont="1" applyFill="1" applyBorder="1" applyAlignment="1">
      <alignment horizontal="center" vertical="center" wrapText="1"/>
    </xf>
    <xf numFmtId="0" fontId="32" fillId="18" borderId="21" xfId="0" applyFont="1" applyFill="1" applyBorder="1" applyAlignment="1">
      <alignment horizontal="center" vertical="center" wrapText="1"/>
    </xf>
    <xf numFmtId="0" fontId="36" fillId="18" borderId="21" xfId="0" applyFont="1" applyFill="1" applyBorder="1" applyAlignment="1">
      <alignment horizontal="center" vertical="center" wrapText="1"/>
    </xf>
    <xf numFmtId="0" fontId="46" fillId="18" borderId="10" xfId="0" applyFont="1" applyFill="1" applyBorder="1" applyAlignment="1">
      <alignment vertical="center"/>
    </xf>
    <xf numFmtId="175" fontId="24" fillId="18" borderId="0" xfId="0" applyNumberFormat="1" applyFont="1" applyFill="1" applyBorder="1" applyAlignment="1">
      <alignment horizontal="right" vertical="center"/>
    </xf>
    <xf numFmtId="0" fontId="28" fillId="18" borderId="0" xfId="0" applyFont="1" applyFill="1" applyBorder="1" applyAlignment="1">
      <alignment horizontal="center" vertical="center"/>
    </xf>
    <xf numFmtId="174" fontId="32" fillId="18" borderId="17" xfId="1" applyNumberFormat="1" applyFont="1" applyFill="1" applyBorder="1" applyAlignment="1">
      <alignment horizontal="right" vertical="center"/>
    </xf>
    <xf numFmtId="174" fontId="36" fillId="18" borderId="17" xfId="1" applyNumberFormat="1" applyFont="1" applyFill="1" applyBorder="1" applyAlignment="1">
      <alignment horizontal="right" vertical="center"/>
    </xf>
    <xf numFmtId="175" fontId="47" fillId="18" borderId="0" xfId="0" applyNumberFormat="1" applyFont="1" applyFill="1" applyBorder="1" applyAlignment="1">
      <alignment horizontal="right" vertical="center"/>
    </xf>
    <xf numFmtId="0" fontId="48" fillId="18" borderId="0" xfId="0" applyFont="1" applyFill="1" applyBorder="1" applyAlignment="1">
      <alignment horizontal="center" vertical="center"/>
    </xf>
    <xf numFmtId="174" fontId="49" fillId="18" borderId="17" xfId="1" applyNumberFormat="1" applyFont="1" applyFill="1" applyBorder="1" applyAlignment="1">
      <alignment horizontal="right" vertical="center"/>
    </xf>
    <xf numFmtId="0" fontId="46" fillId="18" borderId="10" xfId="0" applyFont="1" applyFill="1" applyBorder="1" applyAlignment="1">
      <alignment horizontal="right" vertical="center"/>
    </xf>
    <xf numFmtId="176" fontId="28" fillId="18" borderId="0" xfId="0" applyNumberFormat="1" applyFont="1" applyFill="1" applyBorder="1" applyAlignment="1">
      <alignment horizontal="center" vertical="center"/>
    </xf>
    <xf numFmtId="174" fontId="24" fillId="18" borderId="17" xfId="0" applyNumberFormat="1" applyFont="1" applyFill="1" applyBorder="1" applyAlignment="1">
      <alignment horizontal="right" vertical="center"/>
    </xf>
    <xf numFmtId="174" fontId="36" fillId="18" borderId="17" xfId="0" applyNumberFormat="1" applyFont="1" applyFill="1" applyBorder="1" applyAlignment="1">
      <alignment horizontal="right" vertical="center"/>
    </xf>
    <xf numFmtId="0" fontId="24" fillId="18" borderId="19" xfId="0" applyFont="1" applyFill="1" applyBorder="1" applyAlignment="1">
      <alignment vertical="center"/>
    </xf>
    <xf numFmtId="0" fontId="36" fillId="18" borderId="22" xfId="0" applyFont="1" applyFill="1" applyBorder="1" applyAlignment="1">
      <alignment horizontal="right" vertical="center"/>
    </xf>
    <xf numFmtId="174" fontId="50" fillId="18" borderId="21" xfId="0" applyNumberFormat="1" applyFont="1" applyFill="1" applyBorder="1" applyAlignment="1">
      <alignment vertical="center"/>
    </xf>
    <xf numFmtId="0" fontId="24" fillId="0" borderId="18" xfId="0" applyFont="1" applyFill="1" applyBorder="1" applyAlignment="1">
      <alignment vertical="center"/>
    </xf>
    <xf numFmtId="0" fontId="6" fillId="16" borderId="0" xfId="0" applyFont="1" applyFill="1" applyAlignment="1">
      <alignment horizontal="center" vertical="center"/>
    </xf>
    <xf numFmtId="0" fontId="0" fillId="0" borderId="13" xfId="0" applyBorder="1" applyAlignment="1">
      <alignment horizontal="center" vertical="center"/>
    </xf>
    <xf numFmtId="0" fontId="0" fillId="11" borderId="14" xfId="0" applyFill="1" applyBorder="1"/>
    <xf numFmtId="0" fontId="0" fillId="0" borderId="10" xfId="0" applyBorder="1" applyAlignment="1">
      <alignment horizontal="center" vertical="center"/>
    </xf>
    <xf numFmtId="0" fontId="0" fillId="11" borderId="17" xfId="0" applyFill="1" applyBorder="1"/>
    <xf numFmtId="0" fontId="0" fillId="0" borderId="15" xfId="0" applyBorder="1" applyAlignment="1">
      <alignment horizontal="center" vertical="center"/>
    </xf>
    <xf numFmtId="0" fontId="0" fillId="11" borderId="16" xfId="0" applyFill="1" applyBorder="1"/>
    <xf numFmtId="0" fontId="0" fillId="0" borderId="4" xfId="0" applyFill="1" applyBorder="1" applyAlignment="1">
      <alignment horizontal="center" vertical="center"/>
    </xf>
    <xf numFmtId="0" fontId="17" fillId="0" borderId="10" xfId="0" applyFont="1" applyBorder="1" applyAlignment="1">
      <alignment horizontal="left" vertical="center" indent="2"/>
    </xf>
    <xf numFmtId="0" fontId="17" fillId="0" borderId="0" xfId="0" applyFont="1" applyAlignment="1">
      <alignment horizontal="left" vertical="center" indent="2"/>
    </xf>
    <xf numFmtId="0" fontId="18" fillId="0" borderId="0" xfId="0" applyFont="1" applyBorder="1" applyAlignment="1">
      <alignment horizontal="left" vertical="center" indent="2"/>
    </xf>
    <xf numFmtId="0" fontId="18" fillId="0" borderId="0" xfId="0" applyFont="1" applyAlignment="1">
      <alignment horizontal="left" vertical="center" indent="2"/>
    </xf>
    <xf numFmtId="0" fontId="10" fillId="9" borderId="0" xfId="0" applyFont="1" applyFill="1" applyAlignment="1">
      <alignment horizontal="center"/>
    </xf>
    <xf numFmtId="0" fontId="51" fillId="0" borderId="10" xfId="0" applyFont="1" applyBorder="1" applyAlignment="1">
      <alignment horizontal="left" vertical="center" indent="2"/>
    </xf>
    <xf numFmtId="0" fontId="51" fillId="0" borderId="0" xfId="0" applyFont="1" applyAlignment="1">
      <alignment horizontal="left" vertical="center" indent="2"/>
    </xf>
    <xf numFmtId="0" fontId="25" fillId="7" borderId="0" xfId="0" applyFont="1" applyFill="1" applyBorder="1" applyAlignment="1">
      <alignment horizontal="left" vertical="center" wrapText="1"/>
    </xf>
    <xf numFmtId="0" fontId="38" fillId="9" borderId="0" xfId="0" applyFont="1" applyFill="1" applyAlignment="1">
      <alignment horizontal="center" vertical="center"/>
    </xf>
    <xf numFmtId="0" fontId="38" fillId="9" borderId="0" xfId="0" quotePrefix="1" applyFont="1" applyFill="1" applyAlignment="1">
      <alignment horizontal="center" vertical="center"/>
    </xf>
    <xf numFmtId="0" fontId="25" fillId="0" borderId="0" xfId="0" applyFont="1" applyFill="1" applyBorder="1" applyAlignment="1">
      <alignment horizontal="left" vertical="center" wrapText="1"/>
    </xf>
    <xf numFmtId="0" fontId="0" fillId="20" borderId="0" xfId="0" applyFill="1" applyBorder="1" applyAlignment="1">
      <alignment horizontal="center" vertical="center"/>
    </xf>
    <xf numFmtId="0" fontId="0" fillId="20" borderId="3" xfId="0" applyFill="1" applyBorder="1" applyAlignment="1">
      <alignment horizontal="center" vertical="center"/>
    </xf>
    <xf numFmtId="0" fontId="0" fillId="0" borderId="0" xfId="0" applyFill="1" applyAlignment="1">
      <alignment horizontal="center" vertical="center"/>
    </xf>
    <xf numFmtId="0" fontId="0" fillId="0" borderId="3" xfId="0" applyFill="1" applyBorder="1" applyAlignment="1">
      <alignment horizontal="center" vertical="center"/>
    </xf>
    <xf numFmtId="0" fontId="52" fillId="7" borderId="19" xfId="0" applyFont="1" applyFill="1" applyBorder="1" applyAlignment="1">
      <alignment horizontal="center"/>
    </xf>
    <xf numFmtId="0" fontId="52" fillId="7" borderId="20" xfId="0" applyFont="1" applyFill="1" applyBorder="1" applyAlignment="1">
      <alignment horizontal="center"/>
    </xf>
    <xf numFmtId="0" fontId="52" fillId="7" borderId="21" xfId="0" applyFont="1" applyFill="1" applyBorder="1" applyAlignment="1">
      <alignment horizontal="center"/>
    </xf>
    <xf numFmtId="0" fontId="6" fillId="21" borderId="5" xfId="0" applyFont="1" applyFill="1" applyBorder="1" applyAlignment="1">
      <alignment horizontal="center"/>
    </xf>
    <xf numFmtId="10" fontId="0" fillId="0" borderId="5" xfId="0" applyNumberFormat="1" applyBorder="1"/>
    <xf numFmtId="0" fontId="6" fillId="21" borderId="6" xfId="0" applyFont="1" applyFill="1" applyBorder="1" applyAlignment="1">
      <alignment horizontal="center" vertical="center"/>
    </xf>
    <xf numFmtId="0" fontId="0" fillId="11" borderId="8" xfId="0" applyFill="1" applyBorder="1" applyAlignment="1">
      <alignment horizontal="center" vertical="center"/>
    </xf>
    <xf numFmtId="3" fontId="0" fillId="0" borderId="8" xfId="0" applyNumberFormat="1" applyBorder="1" applyAlignment="1">
      <alignment horizontal="center" vertical="center"/>
    </xf>
    <xf numFmtId="172" fontId="0" fillId="0" borderId="8" xfId="0" applyNumberFormat="1" applyBorder="1" applyAlignment="1">
      <alignment horizontal="center" vertical="center"/>
    </xf>
    <xf numFmtId="10" fontId="0" fillId="0" borderId="8" xfId="1" applyNumberFormat="1" applyFont="1" applyBorder="1" applyAlignment="1">
      <alignment horizontal="center" vertical="center"/>
    </xf>
    <xf numFmtId="0" fontId="0" fillId="0" borderId="13" xfId="0" applyBorder="1"/>
    <xf numFmtId="0" fontId="0" fillId="0" borderId="11" xfId="0" applyBorder="1"/>
    <xf numFmtId="0" fontId="0" fillId="0" borderId="14" xfId="0" applyBorder="1"/>
    <xf numFmtId="0" fontId="0" fillId="0" borderId="10" xfId="0" applyBorder="1"/>
    <xf numFmtId="0" fontId="0" fillId="0" borderId="17" xfId="0" applyBorder="1"/>
    <xf numFmtId="0" fontId="0" fillId="0" borderId="15" xfId="0" applyBorder="1"/>
    <xf numFmtId="0" fontId="0" fillId="0" borderId="12" xfId="0" applyBorder="1"/>
    <xf numFmtId="0" fontId="0" fillId="0" borderId="16" xfId="0" applyBorder="1"/>
    <xf numFmtId="0" fontId="6" fillId="0" borderId="3" xfId="0" applyFont="1" applyBorder="1" applyAlignment="1">
      <alignment horizontal="left"/>
    </xf>
    <xf numFmtId="0" fontId="0" fillId="0" borderId="3" xfId="0" applyBorder="1" applyAlignment="1">
      <alignment horizontal="left"/>
    </xf>
  </cellXfs>
  <cellStyles count="6">
    <cellStyle name="Comma 2" xfId="3"/>
    <cellStyle name="Comma 3" xfId="5"/>
    <cellStyle name="Normal" xfId="0" builtinId="0"/>
    <cellStyle name="Normal 2" xfId="2"/>
    <cellStyle name="Percent" xfId="1" builtinId="5"/>
    <cellStyle name="Percent 2 2"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a:t>
            </a:r>
          </a:p>
        </c:rich>
      </c:tx>
      <c:layout>
        <c:manualLayout>
          <c:xMode val="edge"/>
          <c:yMode val="edge"/>
          <c:x val="0.42718630036461397"/>
          <c:y val="1.719288152022682E-2"/>
        </c:manualLayout>
      </c:layout>
      <c:spPr>
        <a:noFill/>
        <a:ln w="25400">
          <a:noFill/>
        </a:ln>
      </c:spPr>
    </c:title>
    <c:plotArea>
      <c:layout>
        <c:manualLayout>
          <c:layoutTarget val="inner"/>
          <c:xMode val="edge"/>
          <c:yMode val="edge"/>
          <c:x val="0.20430649147872795"/>
          <c:y val="0.14098162846585988"/>
          <c:w val="0.70114273212018152"/>
          <c:h val="0.73241675276166007"/>
        </c:manualLayout>
      </c:layout>
      <c:scatterChart>
        <c:scatterStyle val="lineMarker"/>
        <c:ser>
          <c:idx val="0"/>
          <c:order val="0"/>
          <c:tx>
            <c:strRef>
              <c:f>'Theoretical Portfolio, Brigham '!$B$65</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'!$B$66:$B$70</c:f>
              <c:numCache>
                <c:formatCode>0%</c:formatCode>
                <c:ptCount val="5"/>
                <c:pt idx="0">
                  <c:v>0.4</c:v>
                </c:pt>
                <c:pt idx="1">
                  <c:v>-0.1</c:v>
                </c:pt>
                <c:pt idx="2">
                  <c:v>0.35</c:v>
                </c:pt>
                <c:pt idx="3">
                  <c:v>-0.05</c:v>
                </c:pt>
                <c:pt idx="4">
                  <c:v>0.15</c:v>
                </c:pt>
              </c:numCache>
            </c:numRef>
          </c:yVal>
        </c:ser>
        <c:axId val="93234688"/>
        <c:axId val="93267072"/>
      </c:scatterChart>
      <c:valAx>
        <c:axId val="9323468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93267072"/>
        <c:crosses val="autoZero"/>
        <c:crossBetween val="midCat"/>
      </c:valAx>
      <c:valAx>
        <c:axId val="9326707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063E-2"/>
              <c:y val="4.4701491952590135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9323468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M</a:t>
            </a:r>
          </a:p>
        </c:rich>
      </c:tx>
      <c:layout>
        <c:manualLayout>
          <c:xMode val="edge"/>
          <c:yMode val="edge"/>
          <c:x val="0.42899541100410332"/>
          <c:y val="1.719288152022682E-2"/>
        </c:manualLayout>
      </c:layout>
      <c:spPr>
        <a:noFill/>
        <a:ln w="25400">
          <a:noFill/>
        </a:ln>
      </c:spPr>
    </c:title>
    <c:plotArea>
      <c:layout>
        <c:manualLayout>
          <c:layoutTarget val="inner"/>
          <c:xMode val="edge"/>
          <c:yMode val="edge"/>
          <c:x val="0.20517171830631017"/>
          <c:y val="0.14098162846585988"/>
          <c:w val="0.69944903968060534"/>
          <c:h val="0.73241675276166007"/>
        </c:manualLayout>
      </c:layout>
      <c:scatterChart>
        <c:scatterStyle val="lineMarker"/>
        <c:ser>
          <c:idx val="0"/>
          <c:order val="0"/>
          <c:tx>
            <c:strRef>
              <c:f>'Theoretical Portfolio, Brigham '!$D$65</c:f>
              <c:strCache>
                <c:ptCount val="1"/>
                <c:pt idx="0">
                  <c:v>Stock M</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'!$D$66:$D$70</c:f>
              <c:numCache>
                <c:formatCode>0%</c:formatCode>
                <c:ptCount val="5"/>
                <c:pt idx="0">
                  <c:v>-0.1</c:v>
                </c:pt>
                <c:pt idx="1">
                  <c:v>0.4</c:v>
                </c:pt>
                <c:pt idx="2">
                  <c:v>-0.05</c:v>
                </c:pt>
                <c:pt idx="3">
                  <c:v>0.35</c:v>
                </c:pt>
                <c:pt idx="4">
                  <c:v>0.15</c:v>
                </c:pt>
              </c:numCache>
            </c:numRef>
          </c:yVal>
        </c:ser>
        <c:axId val="132133248"/>
        <c:axId val="132135552"/>
      </c:scatterChart>
      <c:valAx>
        <c:axId val="132133248"/>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32135552"/>
        <c:crosses val="autoZero"/>
        <c:crossBetween val="midCat"/>
      </c:valAx>
      <c:valAx>
        <c:axId val="132135552"/>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135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2133248"/>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WM</a:t>
            </a:r>
          </a:p>
        </c:rich>
      </c:tx>
      <c:layout>
        <c:manualLayout>
          <c:xMode val="edge"/>
          <c:yMode val="edge"/>
          <c:x val="0.36223583099228535"/>
          <c:y val="1.7086080725891462E-2"/>
        </c:manualLayout>
      </c:layout>
      <c:spPr>
        <a:noFill/>
        <a:ln w="25400">
          <a:noFill/>
        </a:ln>
      </c:spPr>
    </c:title>
    <c:plotArea>
      <c:layout>
        <c:manualLayout>
          <c:layoutTarget val="inner"/>
          <c:xMode val="edge"/>
          <c:yMode val="edge"/>
          <c:x val="0.20175160207165257"/>
          <c:y val="0.14010586195230998"/>
          <c:w val="0.70613060725078658"/>
          <c:h val="0.73470147121333584"/>
        </c:manualLayout>
      </c:layout>
      <c:scatterChart>
        <c:scatterStyle val="lineMarker"/>
        <c:ser>
          <c:idx val="0"/>
          <c:order val="0"/>
          <c:tx>
            <c:strRef>
              <c:f>'Theoretical Portfolio, Brigham '!$F$65</c:f>
              <c:strCache>
                <c:ptCount val="1"/>
                <c:pt idx="0">
                  <c:v>Portfolio WM</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'!$A$66:$A$70</c:f>
              <c:numCache>
                <c:formatCode>0</c:formatCode>
                <c:ptCount val="5"/>
                <c:pt idx="0">
                  <c:v>2006</c:v>
                </c:pt>
                <c:pt idx="1">
                  <c:v>2007</c:v>
                </c:pt>
                <c:pt idx="2">
                  <c:v>2008</c:v>
                </c:pt>
                <c:pt idx="3">
                  <c:v>2009</c:v>
                </c:pt>
                <c:pt idx="4">
                  <c:v>2010</c:v>
                </c:pt>
              </c:numCache>
            </c:numRef>
          </c:xVal>
          <c:yVal>
            <c:numRef>
              <c:f>'Theoretical Portfolio, Brigham '!$F$66:$F$70</c:f>
              <c:numCache>
                <c:formatCode>0%</c:formatCode>
                <c:ptCount val="5"/>
                <c:pt idx="0">
                  <c:v>0.15000000000000002</c:v>
                </c:pt>
                <c:pt idx="1">
                  <c:v>0.15000000000000002</c:v>
                </c:pt>
                <c:pt idx="2">
                  <c:v>0.15</c:v>
                </c:pt>
                <c:pt idx="3">
                  <c:v>0.15</c:v>
                </c:pt>
                <c:pt idx="4">
                  <c:v>0.15</c:v>
                </c:pt>
              </c:numCache>
            </c:numRef>
          </c:yVal>
        </c:ser>
        <c:axId val="132155264"/>
        <c:axId val="132161920"/>
      </c:scatterChart>
      <c:valAx>
        <c:axId val="132155264"/>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32161920"/>
        <c:crosses val="autoZero"/>
        <c:crossBetween val="midCat"/>
      </c:valAx>
      <c:valAx>
        <c:axId val="13216192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762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2155264"/>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397"/>
          <c:y val="1.719288152022682E-2"/>
        </c:manualLayout>
      </c:layout>
      <c:spPr>
        <a:noFill/>
        <a:ln w="25400">
          <a:noFill/>
        </a:ln>
      </c:spPr>
    </c:title>
    <c:plotArea>
      <c:layout>
        <c:manualLayout>
          <c:layoutTarget val="inner"/>
          <c:xMode val="edge"/>
          <c:yMode val="edge"/>
          <c:x val="0.20430649147872795"/>
          <c:y val="0.14098162846585988"/>
          <c:w val="0.70114273212018152"/>
          <c:h val="0.73241675276166007"/>
        </c:manualLayout>
      </c:layout>
      <c:scatterChart>
        <c:scatterStyle val="lineMarker"/>
        <c:ser>
          <c:idx val="0"/>
          <c:order val="0"/>
          <c:tx>
            <c:strRef>
              <c:f>'Theoretical Portfolio, Brigham '!$B$101</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'!$B$102:$B$106</c:f>
              <c:numCache>
                <c:formatCode>0%</c:formatCode>
                <c:ptCount val="5"/>
                <c:pt idx="0">
                  <c:v>0.4</c:v>
                </c:pt>
                <c:pt idx="1">
                  <c:v>-0.1</c:v>
                </c:pt>
                <c:pt idx="2">
                  <c:v>0.35</c:v>
                </c:pt>
                <c:pt idx="3">
                  <c:v>-0.05</c:v>
                </c:pt>
                <c:pt idx="4">
                  <c:v>0.15</c:v>
                </c:pt>
              </c:numCache>
            </c:numRef>
          </c:yVal>
        </c:ser>
        <c:axId val="132181376"/>
        <c:axId val="133306240"/>
      </c:scatterChart>
      <c:valAx>
        <c:axId val="13218137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33306240"/>
        <c:crosses val="autoZero"/>
        <c:crossBetween val="midCat"/>
      </c:valAx>
      <c:valAx>
        <c:axId val="13330624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063E-2"/>
              <c:y val="4.4701491952590135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218137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800080"/>
                </a:solidFill>
                <a:latin typeface="Arial"/>
                <a:ea typeface="Arial"/>
                <a:cs typeface="Arial"/>
              </a:defRPr>
            </a:pPr>
            <a:r>
              <a:rPr lang="en-US"/>
              <a:t>Stock W'</a:t>
            </a:r>
          </a:p>
        </c:rich>
      </c:tx>
      <c:layout>
        <c:manualLayout>
          <c:xMode val="edge"/>
          <c:yMode val="edge"/>
          <c:x val="0.41966942380836192"/>
          <c:y val="1.719288152022682E-2"/>
        </c:manualLayout>
      </c:layout>
      <c:spPr>
        <a:noFill/>
        <a:ln w="25400">
          <a:noFill/>
        </a:ln>
      </c:spPr>
    </c:title>
    <c:plotArea>
      <c:layout>
        <c:manualLayout>
          <c:layoutTarget val="inner"/>
          <c:xMode val="edge"/>
          <c:yMode val="edge"/>
          <c:x val="0.20517171830631017"/>
          <c:y val="0.14098162846585988"/>
          <c:w val="0.69944903968060534"/>
          <c:h val="0.73241675276166007"/>
        </c:manualLayout>
      </c:layout>
      <c:scatterChart>
        <c:scatterStyle val="lineMarker"/>
        <c:ser>
          <c:idx val="0"/>
          <c:order val="0"/>
          <c:tx>
            <c:strRef>
              <c:f>'Theoretical Portfolio, Brigham '!$D$101</c:f>
              <c:strCache>
                <c:ptCount val="1"/>
                <c:pt idx="0">
                  <c:v>Stock W'</c:v>
                </c:pt>
              </c:strCache>
            </c:strRef>
          </c:tx>
          <c:spPr>
            <a:ln w="38100">
              <a:solidFill>
                <a:srgbClr val="800080"/>
              </a:solidFill>
              <a:prstDash val="solid"/>
            </a:ln>
          </c:spPr>
          <c:marker>
            <c:symbol val="circle"/>
            <c:size val="5"/>
            <c:spPr>
              <a:solidFill>
                <a:srgbClr val="800080"/>
              </a:solidFill>
              <a:ln>
                <a:solidFill>
                  <a:srgbClr val="80008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'!$D$102:$D$106</c:f>
              <c:numCache>
                <c:formatCode>0%</c:formatCode>
                <c:ptCount val="5"/>
                <c:pt idx="0">
                  <c:v>0.4</c:v>
                </c:pt>
                <c:pt idx="1">
                  <c:v>-0.1</c:v>
                </c:pt>
                <c:pt idx="2">
                  <c:v>0.35</c:v>
                </c:pt>
                <c:pt idx="3">
                  <c:v>-0.05</c:v>
                </c:pt>
                <c:pt idx="4">
                  <c:v>0.15</c:v>
                </c:pt>
              </c:numCache>
            </c:numRef>
          </c:yVal>
        </c:ser>
        <c:axId val="133342336"/>
        <c:axId val="133344640"/>
      </c:scatterChart>
      <c:valAx>
        <c:axId val="13334233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33344640"/>
        <c:crosses val="autoZero"/>
        <c:crossBetween val="midCat"/>
      </c:valAx>
      <c:valAx>
        <c:axId val="13334464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135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334233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WW'</a:t>
            </a:r>
          </a:p>
        </c:rich>
      </c:tx>
      <c:layout>
        <c:manualLayout>
          <c:xMode val="edge"/>
          <c:yMode val="edge"/>
          <c:x val="0.35306530362539201"/>
          <c:y val="1.7086080725891462E-2"/>
        </c:manualLayout>
      </c:layout>
      <c:spPr>
        <a:noFill/>
        <a:ln w="25400">
          <a:noFill/>
        </a:ln>
      </c:spPr>
    </c:title>
    <c:plotArea>
      <c:layout>
        <c:manualLayout>
          <c:layoutTarget val="inner"/>
          <c:xMode val="edge"/>
          <c:yMode val="edge"/>
          <c:x val="0.20175160207165257"/>
          <c:y val="0.14010586195230998"/>
          <c:w val="0.70613060725078658"/>
          <c:h val="0.73470147121333584"/>
        </c:manualLayout>
      </c:layout>
      <c:scatterChart>
        <c:scatterStyle val="lineMarker"/>
        <c:ser>
          <c:idx val="0"/>
          <c:order val="0"/>
          <c:tx>
            <c:strRef>
              <c:f>'Theoretical Portfolio, Brigham '!$F$101</c:f>
              <c:strCache>
                <c:ptCount val="1"/>
                <c:pt idx="0">
                  <c:v>Portfolio WW'</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'!$A$102:$A$106</c:f>
              <c:numCache>
                <c:formatCode>0</c:formatCode>
                <c:ptCount val="5"/>
                <c:pt idx="0">
                  <c:v>2006</c:v>
                </c:pt>
                <c:pt idx="1">
                  <c:v>2007</c:v>
                </c:pt>
                <c:pt idx="2">
                  <c:v>2008</c:v>
                </c:pt>
                <c:pt idx="3">
                  <c:v>2009</c:v>
                </c:pt>
                <c:pt idx="4">
                  <c:v>2010</c:v>
                </c:pt>
              </c:numCache>
            </c:numRef>
          </c:xVal>
          <c:yVal>
            <c:numRef>
              <c:f>'Theoretical Portfolio, Brigham '!$F$102:$F$106</c:f>
              <c:numCache>
                <c:formatCode>0%</c:formatCode>
                <c:ptCount val="5"/>
                <c:pt idx="0">
                  <c:v>0.4</c:v>
                </c:pt>
                <c:pt idx="1">
                  <c:v>-0.1</c:v>
                </c:pt>
                <c:pt idx="2">
                  <c:v>0.35</c:v>
                </c:pt>
                <c:pt idx="3">
                  <c:v>-0.05</c:v>
                </c:pt>
                <c:pt idx="4">
                  <c:v>0.15</c:v>
                </c:pt>
              </c:numCache>
            </c:numRef>
          </c:yVal>
        </c:ser>
        <c:axId val="133364352"/>
        <c:axId val="133846144"/>
      </c:scatterChart>
      <c:valAx>
        <c:axId val="133364352"/>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33846144"/>
        <c:crosses val="autoZero"/>
        <c:crossBetween val="midCat"/>
      </c:valAx>
      <c:valAx>
        <c:axId val="13384614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762E-2"/>
              <c:y val="4.1006593742139504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3364352"/>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00FF"/>
                </a:solidFill>
                <a:latin typeface="Arial"/>
                <a:ea typeface="Arial"/>
                <a:cs typeface="Arial"/>
              </a:defRPr>
            </a:pPr>
            <a:r>
              <a:rPr lang="en-US"/>
              <a:t>Stock W
</a:t>
            </a:r>
          </a:p>
        </c:rich>
      </c:tx>
      <c:layout>
        <c:manualLayout>
          <c:xMode val="edge"/>
          <c:yMode val="edge"/>
          <c:x val="0.42718630036461397"/>
          <c:y val="1.719288152022682E-2"/>
        </c:manualLayout>
      </c:layout>
      <c:spPr>
        <a:noFill/>
        <a:ln w="25400">
          <a:noFill/>
        </a:ln>
      </c:spPr>
    </c:title>
    <c:plotArea>
      <c:layout>
        <c:manualLayout>
          <c:layoutTarget val="inner"/>
          <c:xMode val="edge"/>
          <c:yMode val="edge"/>
          <c:x val="0.20430649147872795"/>
          <c:y val="0.14098162846585988"/>
          <c:w val="0.70114273212018152"/>
          <c:h val="0.73241675276166007"/>
        </c:manualLayout>
      </c:layout>
      <c:scatterChart>
        <c:scatterStyle val="lineMarker"/>
        <c:ser>
          <c:idx val="0"/>
          <c:order val="0"/>
          <c:tx>
            <c:strRef>
              <c:f>'Theoretical Portfolio, Brigham '!$B$137</c:f>
              <c:strCache>
                <c:ptCount val="1"/>
                <c:pt idx="0">
                  <c:v>Stock W</c:v>
                </c:pt>
              </c:strCache>
            </c:strRef>
          </c:tx>
          <c:spPr>
            <a:ln w="38100">
              <a:solidFill>
                <a:srgbClr val="0000FF"/>
              </a:solidFill>
              <a:prstDash val="solid"/>
            </a:ln>
          </c:spPr>
          <c:marker>
            <c:symbol val="circle"/>
            <c:size val="5"/>
            <c:spPr>
              <a:solidFill>
                <a:srgbClr val="0000FF"/>
              </a:solidFill>
              <a:ln>
                <a:solidFill>
                  <a:srgbClr val="0000FF"/>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'!$B$138:$B$142</c:f>
              <c:numCache>
                <c:formatCode>0%</c:formatCode>
                <c:ptCount val="5"/>
                <c:pt idx="0">
                  <c:v>0.4</c:v>
                </c:pt>
                <c:pt idx="1">
                  <c:v>-0.1</c:v>
                </c:pt>
                <c:pt idx="2">
                  <c:v>0.35</c:v>
                </c:pt>
                <c:pt idx="3">
                  <c:v>-0.05</c:v>
                </c:pt>
                <c:pt idx="4">
                  <c:v>0.15</c:v>
                </c:pt>
              </c:numCache>
            </c:numRef>
          </c:yVal>
        </c:ser>
        <c:axId val="133865856"/>
        <c:axId val="133868160"/>
      </c:scatterChart>
      <c:valAx>
        <c:axId val="133865856"/>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115595397027764"/>
              <c:y val="0.75648678688998006"/>
            </c:manualLayout>
          </c:layout>
          <c:spPr>
            <a:noFill/>
            <a:ln w="25400">
              <a:noFill/>
            </a:ln>
          </c:spPr>
        </c:title>
        <c:numFmt formatCode="0" sourceLinked="1"/>
        <c:majorTickMark val="in"/>
        <c:tickLblPos val="none"/>
        <c:spPr>
          <a:ln w="25400">
            <a:solidFill>
              <a:srgbClr val="333333"/>
            </a:solidFill>
            <a:prstDash val="solid"/>
          </a:ln>
        </c:spPr>
        <c:crossAx val="133868160"/>
        <c:crosses val="autoZero"/>
        <c:crossBetween val="midCat"/>
      </c:valAx>
      <c:valAx>
        <c:axId val="133868160"/>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503305462525063E-2"/>
              <c:y val="4.4701491952590135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3865856"/>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FF0000"/>
                </a:solidFill>
                <a:latin typeface="Arial"/>
                <a:ea typeface="Arial"/>
                <a:cs typeface="Arial"/>
              </a:defRPr>
            </a:pPr>
            <a:r>
              <a:rPr lang="en-US"/>
              <a:t>Stock Y</a:t>
            </a:r>
          </a:p>
        </c:rich>
      </c:tx>
      <c:layout>
        <c:manualLayout>
          <c:xMode val="edge"/>
          <c:yMode val="edge"/>
          <c:x val="0.43832139819984767"/>
          <c:y val="1.719288152022682E-2"/>
        </c:manualLayout>
      </c:layout>
      <c:spPr>
        <a:noFill/>
        <a:ln w="25400">
          <a:noFill/>
        </a:ln>
      </c:spPr>
    </c:title>
    <c:plotArea>
      <c:layout>
        <c:manualLayout>
          <c:layoutTarget val="inner"/>
          <c:xMode val="edge"/>
          <c:yMode val="edge"/>
          <c:x val="0.20517171830631017"/>
          <c:y val="0.14098162846585988"/>
          <c:w val="0.69944903968060534"/>
          <c:h val="0.73241675276166007"/>
        </c:manualLayout>
      </c:layout>
      <c:scatterChart>
        <c:scatterStyle val="lineMarker"/>
        <c:ser>
          <c:idx val="0"/>
          <c:order val="0"/>
          <c:tx>
            <c:strRef>
              <c:f>'Theoretical Portfolio, Brigham '!$D$13</c:f>
              <c:strCache>
                <c:ptCount val="1"/>
                <c:pt idx="0">
                  <c:v>20.0%  </c:v>
                </c:pt>
              </c:strCache>
            </c:strRef>
          </c:tx>
          <c:spPr>
            <a:ln w="38100">
              <a:solidFill>
                <a:srgbClr val="FF0000"/>
              </a:solidFill>
              <a:prstDash val="solid"/>
            </a:ln>
          </c:spPr>
          <c:marker>
            <c:symbol val="circle"/>
            <c:size val="5"/>
            <c:spPr>
              <a:solidFill>
                <a:srgbClr val="FF0000"/>
              </a:solidFill>
              <a:ln>
                <a:solidFill>
                  <a:srgbClr val="FF0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'!$D$138:$D$142</c:f>
              <c:numCache>
                <c:formatCode>0%</c:formatCode>
                <c:ptCount val="5"/>
                <c:pt idx="0">
                  <c:v>0.4</c:v>
                </c:pt>
                <c:pt idx="1">
                  <c:v>0.15</c:v>
                </c:pt>
                <c:pt idx="2">
                  <c:v>-0.05</c:v>
                </c:pt>
                <c:pt idx="3">
                  <c:v>-0.1</c:v>
                </c:pt>
                <c:pt idx="4">
                  <c:v>0.35</c:v>
                </c:pt>
              </c:numCache>
            </c:numRef>
          </c:yVal>
        </c:ser>
        <c:axId val="133777280"/>
        <c:axId val="133796224"/>
      </c:scatterChart>
      <c:valAx>
        <c:axId val="133777280"/>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001286042098243"/>
              <c:y val="0.75648678688998006"/>
            </c:manualLayout>
          </c:layout>
          <c:spPr>
            <a:noFill/>
            <a:ln w="25400">
              <a:noFill/>
            </a:ln>
          </c:spPr>
        </c:title>
        <c:numFmt formatCode="0" sourceLinked="1"/>
        <c:majorTickMark val="in"/>
        <c:tickLblPos val="none"/>
        <c:spPr>
          <a:ln w="25400">
            <a:solidFill>
              <a:srgbClr val="333333"/>
            </a:solidFill>
            <a:prstDash val="solid"/>
          </a:ln>
        </c:spPr>
        <c:crossAx val="133796224"/>
        <c:crosses val="autoZero"/>
        <c:crossBetween val="midCat"/>
      </c:valAx>
      <c:valAx>
        <c:axId val="133796224"/>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2.3314967989353452E-2"/>
              <c:y val="4.4701491952590135E-2"/>
            </c:manualLayout>
          </c:layout>
          <c:spPr>
            <a:noFill/>
            <a:ln w="25400">
              <a:noFill/>
            </a:ln>
          </c:spPr>
        </c:title>
        <c:numFmt formatCode="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3777280"/>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000" b="1" i="0" u="none" strike="noStrike" baseline="0">
                <a:solidFill>
                  <a:srgbClr val="008000"/>
                </a:solidFill>
                <a:latin typeface="Arial"/>
                <a:ea typeface="Arial"/>
                <a:cs typeface="Arial"/>
              </a:defRPr>
            </a:pPr>
            <a:r>
              <a:rPr lang="en-US"/>
              <a:t>Portfolio WY</a:t>
            </a:r>
          </a:p>
        </c:rich>
      </c:tx>
      <c:layout>
        <c:manualLayout>
          <c:xMode val="edge"/>
          <c:yMode val="edge"/>
          <c:x val="0.37140635835917973"/>
          <c:y val="1.7086080725891462E-2"/>
        </c:manualLayout>
      </c:layout>
      <c:spPr>
        <a:noFill/>
        <a:ln w="25400">
          <a:noFill/>
        </a:ln>
      </c:spPr>
    </c:title>
    <c:plotArea>
      <c:layout>
        <c:manualLayout>
          <c:layoutTarget val="inner"/>
          <c:xMode val="edge"/>
          <c:yMode val="edge"/>
          <c:x val="0.27970108469024568"/>
          <c:y val="0.14010586195230998"/>
          <c:w val="0.62818112463219322"/>
          <c:h val="0.73470147121333584"/>
        </c:manualLayout>
      </c:layout>
      <c:scatterChart>
        <c:scatterStyle val="lineMarker"/>
        <c:ser>
          <c:idx val="0"/>
          <c:order val="0"/>
          <c:tx>
            <c:strRef>
              <c:f>'Theoretical Portfolio, Brigham '!$F$137</c:f>
              <c:strCache>
                <c:ptCount val="1"/>
                <c:pt idx="0">
                  <c:v>Portfolio WY</c:v>
                </c:pt>
              </c:strCache>
            </c:strRef>
          </c:tx>
          <c:spPr>
            <a:ln w="38100">
              <a:solidFill>
                <a:srgbClr val="008000"/>
              </a:solidFill>
              <a:prstDash val="solid"/>
            </a:ln>
          </c:spPr>
          <c:marker>
            <c:symbol val="circle"/>
            <c:size val="5"/>
            <c:spPr>
              <a:solidFill>
                <a:srgbClr val="008000"/>
              </a:solidFill>
              <a:ln>
                <a:solidFill>
                  <a:srgbClr val="008000"/>
                </a:solidFill>
                <a:prstDash val="solid"/>
              </a:ln>
            </c:spPr>
          </c:marker>
          <c:xVal>
            <c:numRef>
              <c:f>'Theoretical Portfolio, Brigham '!$A$138:$A$142</c:f>
              <c:numCache>
                <c:formatCode>0</c:formatCode>
                <c:ptCount val="5"/>
                <c:pt idx="0">
                  <c:v>2006</c:v>
                </c:pt>
                <c:pt idx="1">
                  <c:v>2007</c:v>
                </c:pt>
                <c:pt idx="2">
                  <c:v>2008</c:v>
                </c:pt>
                <c:pt idx="3">
                  <c:v>2009</c:v>
                </c:pt>
                <c:pt idx="4">
                  <c:v>2010</c:v>
                </c:pt>
              </c:numCache>
            </c:numRef>
          </c:xVal>
          <c:yVal>
            <c:numRef>
              <c:f>'Theoretical Portfolio, Brigham '!$F$138:$F$142</c:f>
              <c:numCache>
                <c:formatCode>0.00%</c:formatCode>
                <c:ptCount val="5"/>
                <c:pt idx="0">
                  <c:v>0.4</c:v>
                </c:pt>
                <c:pt idx="1">
                  <c:v>2.4999999999999994E-2</c:v>
                </c:pt>
                <c:pt idx="2">
                  <c:v>0.15</c:v>
                </c:pt>
                <c:pt idx="3">
                  <c:v>-7.5000000000000011E-2</c:v>
                </c:pt>
                <c:pt idx="4">
                  <c:v>0.25</c:v>
                </c:pt>
              </c:numCache>
            </c:numRef>
          </c:yVal>
        </c:ser>
        <c:axId val="133815680"/>
        <c:axId val="133891968"/>
      </c:scatterChart>
      <c:valAx>
        <c:axId val="133815680"/>
        <c:scaling>
          <c:orientation val="minMax"/>
          <c:max val="2010"/>
          <c:min val="2006"/>
        </c:scaling>
        <c:axPos val="b"/>
        <c:title>
          <c:tx>
            <c:rich>
              <a:bodyPr/>
              <a:lstStyle/>
              <a:p>
                <a:pPr>
                  <a:defRPr sz="1000" b="1" i="0" u="none" strike="noStrike" baseline="0">
                    <a:solidFill>
                      <a:srgbClr val="000000"/>
                    </a:solidFill>
                    <a:latin typeface="Arial"/>
                    <a:ea typeface="Arial"/>
                    <a:cs typeface="Arial"/>
                  </a:defRPr>
                </a:pPr>
                <a:r>
                  <a:rPr lang="en-US"/>
                  <a:t>2010</a:t>
                </a:r>
              </a:p>
            </c:rich>
          </c:tx>
          <c:layout>
            <c:manualLayout>
              <c:xMode val="edge"/>
              <c:yMode val="edge"/>
              <c:x val="0.83451799038728958"/>
              <c:y val="0.75520476808440262"/>
            </c:manualLayout>
          </c:layout>
          <c:spPr>
            <a:noFill/>
            <a:ln w="25400">
              <a:noFill/>
            </a:ln>
          </c:spPr>
        </c:title>
        <c:numFmt formatCode="0" sourceLinked="1"/>
        <c:majorTickMark val="in"/>
        <c:tickLblPos val="none"/>
        <c:spPr>
          <a:ln w="25400">
            <a:solidFill>
              <a:srgbClr val="333333"/>
            </a:solidFill>
            <a:prstDash val="solid"/>
          </a:ln>
        </c:spPr>
        <c:crossAx val="133891968"/>
        <c:crosses val="autoZero"/>
        <c:crossBetween val="midCat"/>
      </c:valAx>
      <c:valAx>
        <c:axId val="133891968"/>
        <c:scaling>
          <c:orientation val="minMax"/>
          <c:max val="0.4"/>
          <c:min val="-0.1"/>
        </c:scaling>
        <c:axPos val="l"/>
        <c:title>
          <c:tx>
            <c:rich>
              <a:bodyPr rot="0" vert="horz"/>
              <a:lstStyle/>
              <a:p>
                <a:pPr algn="ctr">
                  <a:defRPr sz="800" b="1" i="0" u="none" strike="noStrike" baseline="0">
                    <a:solidFill>
                      <a:srgbClr val="000000"/>
                    </a:solidFill>
                    <a:latin typeface="Arial"/>
                    <a:ea typeface="Arial"/>
                    <a:cs typeface="Arial"/>
                  </a:defRPr>
                </a:pPr>
                <a:r>
                  <a:rPr lang="en-US"/>
                  <a:t>Return</a:t>
                </a:r>
              </a:p>
            </c:rich>
          </c:tx>
          <c:layout>
            <c:manualLayout>
              <c:xMode val="edge"/>
              <c:yMode val="edge"/>
              <c:x val="3.2096845784126762E-2"/>
              <c:y val="4.1006593742139504E-2"/>
            </c:manualLayout>
          </c:layout>
          <c:spPr>
            <a:noFill/>
            <a:ln w="25400">
              <a:noFill/>
            </a:ln>
          </c:spPr>
        </c:title>
        <c:numFmt formatCode="0.00%" sourceLinked="1"/>
        <c:majorTickMark val="in"/>
        <c:tickLblPos val="nextTo"/>
        <c:spPr>
          <a:ln w="25400">
            <a:solidFill>
              <a:srgbClr val="333333"/>
            </a:solidFill>
            <a:prstDash val="solid"/>
          </a:ln>
        </c:spPr>
        <c:txPr>
          <a:bodyPr rot="0" vert="horz"/>
          <a:lstStyle/>
          <a:p>
            <a:pPr>
              <a:defRPr sz="900" b="1" i="0" u="none" strike="noStrike" baseline="0">
                <a:solidFill>
                  <a:srgbClr val="333333"/>
                </a:solidFill>
                <a:latin typeface="Arial"/>
                <a:ea typeface="Arial"/>
                <a:cs typeface="Arial"/>
              </a:defRPr>
            </a:pPr>
            <a:endParaRPr lang="en-US"/>
          </a:p>
        </c:txPr>
        <c:crossAx val="133815680"/>
        <c:crosses val="autoZero"/>
        <c:crossBetween val="midCat"/>
        <c:majorUnit val="0.1"/>
      </c:valAx>
      <c:spPr>
        <a:noFill/>
        <a:ln w="25400">
          <a:noFill/>
        </a:ln>
      </c:spPr>
    </c:plotArea>
    <c:plotVisOnly val="1"/>
    <c:dispBlanksAs val="gap"/>
  </c:chart>
  <c:spPr>
    <a:noFill/>
    <a:ln w="9525">
      <a:noFill/>
    </a:ln>
  </c:spPr>
  <c:txPr>
    <a:bodyPr/>
    <a:lstStyle/>
    <a:p>
      <a:pPr>
        <a:defRPr sz="350" b="0" i="0" u="none" strike="noStrike" baseline="0">
          <a:solidFill>
            <a:srgbClr val="000000"/>
          </a:solidFill>
          <a:latin typeface="Arial"/>
          <a:ea typeface="Arial"/>
          <a:cs typeface="Arial"/>
        </a:defRPr>
      </a:pPr>
      <a:endParaRPr lang="en-US"/>
    </a:p>
  </c:txPr>
  <c:printSettings>
    <c:headerFooter alignWithMargins="0"/>
    <c:pageMargins b="1" l="0.75000000000000211" r="0.75000000000000211"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7</xdr:col>
      <xdr:colOff>514350</xdr:colOff>
      <xdr:row>19</xdr:row>
      <xdr:rowOff>161924</xdr:rowOff>
    </xdr:from>
    <xdr:to>
      <xdr:col>10</xdr:col>
      <xdr:colOff>302251</xdr:colOff>
      <xdr:row>26</xdr:row>
      <xdr:rowOff>69687</xdr:rowOff>
    </xdr:to>
    <xdr:pic>
      <xdr:nvPicPr>
        <xdr:cNvPr id="4" name="Picture 3" descr="A Constant Volatility Framework for Managing Tail Risk (paper) | Algorithmic Trading | Scoop.it"/>
        <xdr:cNvPicPr>
          <a:picLocks noChangeAspect="1" noChangeArrowheads="1"/>
        </xdr:cNvPicPr>
      </xdr:nvPicPr>
      <xdr:blipFill>
        <a:blip xmlns:r="http://schemas.openxmlformats.org/officeDocument/2006/relationships" r:embed="rId1" cstate="print"/>
        <a:srcRect/>
        <a:stretch>
          <a:fillRect/>
        </a:stretch>
      </xdr:blipFill>
      <xdr:spPr bwMode="auto">
        <a:xfrm>
          <a:off x="6829425" y="3886199"/>
          <a:ext cx="1826251" cy="126031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47</xdr:row>
      <xdr:rowOff>19050</xdr:rowOff>
    </xdr:from>
    <xdr:to>
      <xdr:col>1</xdr:col>
      <xdr:colOff>876300</xdr:colOff>
      <xdr:row>61</xdr:row>
      <xdr:rowOff>0</xdr:rowOff>
    </xdr:to>
    <xdr:graphicFrame macro="">
      <xdr:nvGraphicFramePr>
        <xdr:cNvPr id="2"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914400</xdr:colOff>
      <xdr:row>47</xdr:row>
      <xdr:rowOff>19050</xdr:rowOff>
    </xdr:from>
    <xdr:to>
      <xdr:col>4</xdr:col>
      <xdr:colOff>85725</xdr:colOff>
      <xdr:row>61</xdr:row>
      <xdr:rowOff>0</xdr:rowOff>
    </xdr:to>
    <xdr:graphicFrame macro="">
      <xdr:nvGraphicFramePr>
        <xdr:cNvPr id="3" name="Chart 147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123825</xdr:colOff>
      <xdr:row>47</xdr:row>
      <xdr:rowOff>0</xdr:rowOff>
    </xdr:from>
    <xdr:to>
      <xdr:col>6</xdr:col>
      <xdr:colOff>342900</xdr:colOff>
      <xdr:row>61</xdr:row>
      <xdr:rowOff>0</xdr:rowOff>
    </xdr:to>
    <xdr:graphicFrame macro="">
      <xdr:nvGraphicFramePr>
        <xdr:cNvPr id="4" name="Chart 147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19050</xdr:colOff>
      <xdr:row>83</xdr:row>
      <xdr:rowOff>19050</xdr:rowOff>
    </xdr:from>
    <xdr:to>
      <xdr:col>1</xdr:col>
      <xdr:colOff>876300</xdr:colOff>
      <xdr:row>97</xdr:row>
      <xdr:rowOff>0</xdr:rowOff>
    </xdr:to>
    <xdr:graphicFrame macro="">
      <xdr:nvGraphicFramePr>
        <xdr:cNvPr id="5"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914400</xdr:colOff>
      <xdr:row>83</xdr:row>
      <xdr:rowOff>19050</xdr:rowOff>
    </xdr:from>
    <xdr:to>
      <xdr:col>4</xdr:col>
      <xdr:colOff>85725</xdr:colOff>
      <xdr:row>97</xdr:row>
      <xdr:rowOff>0</xdr:rowOff>
    </xdr:to>
    <xdr:graphicFrame macro="">
      <xdr:nvGraphicFramePr>
        <xdr:cNvPr id="6" name="Chart 147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123825</xdr:colOff>
      <xdr:row>83</xdr:row>
      <xdr:rowOff>0</xdr:rowOff>
    </xdr:from>
    <xdr:to>
      <xdr:col>6</xdr:col>
      <xdr:colOff>342900</xdr:colOff>
      <xdr:row>97</xdr:row>
      <xdr:rowOff>0</xdr:rowOff>
    </xdr:to>
    <xdr:graphicFrame macro="">
      <xdr:nvGraphicFramePr>
        <xdr:cNvPr id="7" name="Chart 148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19050</xdr:colOff>
      <xdr:row>119</xdr:row>
      <xdr:rowOff>19050</xdr:rowOff>
    </xdr:from>
    <xdr:to>
      <xdr:col>1</xdr:col>
      <xdr:colOff>876300</xdr:colOff>
      <xdr:row>133</xdr:row>
      <xdr:rowOff>0</xdr:rowOff>
    </xdr:to>
    <xdr:graphicFrame macro="">
      <xdr:nvGraphicFramePr>
        <xdr:cNvPr id="8" name="Chart 2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914400</xdr:colOff>
      <xdr:row>119</xdr:row>
      <xdr:rowOff>19050</xdr:rowOff>
    </xdr:from>
    <xdr:to>
      <xdr:col>4</xdr:col>
      <xdr:colOff>85725</xdr:colOff>
      <xdr:row>133</xdr:row>
      <xdr:rowOff>0</xdr:rowOff>
    </xdr:to>
    <xdr:graphicFrame macro="">
      <xdr:nvGraphicFramePr>
        <xdr:cNvPr id="9" name="Chart 148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123825</xdr:colOff>
      <xdr:row>119</xdr:row>
      <xdr:rowOff>0</xdr:rowOff>
    </xdr:from>
    <xdr:to>
      <xdr:col>6</xdr:col>
      <xdr:colOff>342900</xdr:colOff>
      <xdr:row>133</xdr:row>
      <xdr:rowOff>0</xdr:rowOff>
    </xdr:to>
    <xdr:graphicFrame macro="">
      <xdr:nvGraphicFramePr>
        <xdr:cNvPr id="10" name="Chart 148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ortfolio%20Return&amp;Risk.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ta"/>
      <sheetName val="Single Asset Return&amp;Risk"/>
      <sheetName val="Portfolio Return&amp;Risk"/>
      <sheetName val="Theoretical Portfolio, Brigham "/>
      <sheetName val="Covariance Matrix"/>
      <sheetName val="Correlation Matrix"/>
      <sheetName val="Security Analysis"/>
    </sheetNames>
    <sheetDataSet>
      <sheetData sheetId="0">
        <row r="56">
          <cell r="C56" t="str">
            <v>ADVANC</v>
          </cell>
          <cell r="D56" t="str">
            <v>AOT</v>
          </cell>
          <cell r="E56" t="str">
            <v>BBL</v>
          </cell>
          <cell r="F56" t="str">
            <v>BGH</v>
          </cell>
          <cell r="G56" t="str">
            <v>BECL</v>
          </cell>
          <cell r="H56" t="str">
            <v>BAY</v>
          </cell>
          <cell r="I56" t="str">
            <v>BANPU</v>
          </cell>
          <cell r="J56" t="str">
            <v>BEC</v>
          </cell>
          <cell r="K56" t="str">
            <v>BIGC</v>
          </cell>
          <cell r="L56" t="str">
            <v>BH</v>
          </cell>
          <cell r="M56" t="str">
            <v>CCET</v>
          </cell>
          <cell r="N56" t="str">
            <v>CPN</v>
          </cell>
          <cell r="O56" t="str">
            <v>CPF</v>
          </cell>
          <cell r="P56" t="str">
            <v>CPALL</v>
          </cell>
          <cell r="Q56" t="str">
            <v>DELTA</v>
          </cell>
          <cell r="R56" t="str">
            <v>EGCO</v>
          </cell>
          <cell r="S56" t="str">
            <v>GLOW</v>
          </cell>
          <cell r="T56" t="str">
            <v>HANA</v>
          </cell>
          <cell r="U56" t="str">
            <v>IRPC</v>
          </cell>
          <cell r="V56" t="str">
            <v>ITD</v>
          </cell>
          <cell r="W56" t="str">
            <v>KBANK</v>
          </cell>
          <cell r="X56" t="str">
            <v>KSL</v>
          </cell>
          <cell r="Y56" t="str">
            <v>KTB</v>
          </cell>
          <cell r="Z56" t="str">
            <v>LH</v>
          </cell>
          <cell r="AA56" t="str">
            <v>MCOT</v>
          </cell>
          <cell r="AB56" t="str">
            <v>MINT</v>
          </cell>
          <cell r="AC56" t="str">
            <v>PSL</v>
          </cell>
          <cell r="AD56" t="str">
            <v>PS</v>
          </cell>
          <cell r="AE56" t="str">
            <v>PTTEP</v>
          </cell>
          <cell r="AF56" t="str">
            <v>PTT</v>
          </cell>
          <cell r="AG56" t="str">
            <v>RATCH</v>
          </cell>
          <cell r="AH56" t="str">
            <v>SCC</v>
          </cell>
          <cell r="AI56" t="str">
            <v>SCCC</v>
          </cell>
          <cell r="AJ56" t="str">
            <v>SCB</v>
          </cell>
          <cell r="AK56" t="str">
            <v>MAKRO</v>
          </cell>
          <cell r="AL56" t="str">
            <v>TSTH</v>
          </cell>
          <cell r="AM56" t="str">
            <v>THAI</v>
          </cell>
          <cell r="AN56" t="str">
            <v>TOP</v>
          </cell>
          <cell r="AO56" t="str">
            <v>TPC</v>
          </cell>
          <cell r="AP56" t="str">
            <v>TUF</v>
          </cell>
          <cell r="AQ56" t="str">
            <v>TCAP</v>
          </cell>
          <cell r="AR56" t="str">
            <v xml:space="preserve">TTA </v>
          </cell>
          <cell r="AS56" t="str">
            <v>TMB</v>
          </cell>
        </row>
        <row r="120">
          <cell r="C120" t="str">
            <v>ADVANC</v>
          </cell>
          <cell r="D120" t="str">
            <v>AOT</v>
          </cell>
          <cell r="E120" t="str">
            <v>BBL</v>
          </cell>
          <cell r="F120" t="str">
            <v>BGH</v>
          </cell>
          <cell r="G120" t="str">
            <v>BECL</v>
          </cell>
          <cell r="H120" t="str">
            <v>BAY</v>
          </cell>
          <cell r="I120" t="str">
            <v>BANPU</v>
          </cell>
          <cell r="J120" t="str">
            <v>BEC</v>
          </cell>
          <cell r="K120" t="str">
            <v>BIGC</v>
          </cell>
          <cell r="L120" t="str">
            <v>BH</v>
          </cell>
          <cell r="M120" t="str">
            <v>CCET</v>
          </cell>
          <cell r="N120" t="str">
            <v>CPN</v>
          </cell>
          <cell r="O120" t="str">
            <v>CPF</v>
          </cell>
          <cell r="P120" t="str">
            <v>CPALL</v>
          </cell>
          <cell r="Q120" t="str">
            <v>DELTA</v>
          </cell>
          <cell r="R120" t="str">
            <v>EGCO</v>
          </cell>
          <cell r="S120" t="str">
            <v>GLOW</v>
          </cell>
          <cell r="T120" t="str">
            <v>HANA</v>
          </cell>
          <cell r="U120" t="str">
            <v>IRPC</v>
          </cell>
          <cell r="V120" t="str">
            <v>ITD</v>
          </cell>
          <cell r="W120" t="str">
            <v>KBANK</v>
          </cell>
          <cell r="X120" t="str">
            <v>KSL</v>
          </cell>
          <cell r="Y120" t="str">
            <v>KTB</v>
          </cell>
          <cell r="Z120" t="str">
            <v>LH</v>
          </cell>
          <cell r="AA120" t="str">
            <v>MCOT</v>
          </cell>
          <cell r="AB120" t="str">
            <v>MINT</v>
          </cell>
          <cell r="AC120" t="str">
            <v>PSL</v>
          </cell>
          <cell r="AD120" t="str">
            <v>PS</v>
          </cell>
          <cell r="AE120" t="str">
            <v>PTTEP</v>
          </cell>
          <cell r="AF120" t="str">
            <v>PTT</v>
          </cell>
          <cell r="AG120" t="str">
            <v>RATCH</v>
          </cell>
          <cell r="AH120" t="str">
            <v>SCC</v>
          </cell>
          <cell r="AI120" t="str">
            <v>SCCC</v>
          </cell>
          <cell r="AJ120" t="str">
            <v>SCB</v>
          </cell>
          <cell r="AK120" t="str">
            <v>MAKRO</v>
          </cell>
          <cell r="AL120" t="str">
            <v>TSTH</v>
          </cell>
          <cell r="AM120" t="str">
            <v>THAI</v>
          </cell>
          <cell r="AN120" t="str">
            <v>TOP</v>
          </cell>
          <cell r="AO120" t="str">
            <v>TPC</v>
          </cell>
          <cell r="AP120" t="str">
            <v>TUF</v>
          </cell>
          <cell r="AQ120" t="str">
            <v>TCAP</v>
          </cell>
          <cell r="AR120" t="str">
            <v xml:space="preserve">TTA </v>
          </cell>
          <cell r="AS120" t="str">
            <v>TMB</v>
          </cell>
          <cell r="AT120" t="str">
            <v>SET50</v>
          </cell>
        </row>
        <row r="121">
          <cell r="C121">
            <v>2.0085753826333989E-2</v>
          </cell>
          <cell r="D121">
            <v>1.8669098789688462E-2</v>
          </cell>
          <cell r="E121">
            <v>1.0231568975743814E-2</v>
          </cell>
          <cell r="F121">
            <v>2.463454962575877E-2</v>
          </cell>
          <cell r="G121">
            <v>1.0425012729918181E-2</v>
          </cell>
          <cell r="H121">
            <v>1.0425012729918182E-2</v>
          </cell>
          <cell r="I121">
            <v>3.4430144151426493E-3</v>
          </cell>
          <cell r="J121">
            <v>2.1535024573558135E-2</v>
          </cell>
          <cell r="K121">
            <v>2.9474318472767536E-2</v>
          </cell>
          <cell r="L121">
            <v>1.72917930691266E-2</v>
          </cell>
          <cell r="M121">
            <v>-5.6007519530971396E-3</v>
          </cell>
          <cell r="N121">
            <v>2.910121668392494E-2</v>
          </cell>
          <cell r="O121">
            <v>4.4007521241677686E-2</v>
          </cell>
          <cell r="P121">
            <v>4.0866948990687928E-2</v>
          </cell>
          <cell r="Q121">
            <v>1.1858847297133233E-2</v>
          </cell>
          <cell r="R121">
            <v>1.4764337348066821E-2</v>
          </cell>
          <cell r="S121">
            <v>1.859116021676336E-2</v>
          </cell>
          <cell r="T121">
            <v>7.8161684133899248E-3</v>
          </cell>
          <cell r="U121">
            <v>2.9506292194346099E-4</v>
          </cell>
          <cell r="V121">
            <v>-3.0384923456632526E-4</v>
          </cell>
          <cell r="W121">
            <v>2.0369811226975253E-2</v>
          </cell>
          <cell r="X121">
            <v>7.4788357205080661E-3</v>
          </cell>
          <cell r="Y121">
            <v>2.2465809774511243E-2</v>
          </cell>
          <cell r="Z121">
            <v>6.1481904199624897E-3</v>
          </cell>
          <cell r="AA121">
            <v>9.206252838048332E-3</v>
          </cell>
          <cell r="AB121">
            <v>1.0877017489571462E-2</v>
          </cell>
          <cell r="AC121">
            <v>-3.1023715775229791E-3</v>
          </cell>
          <cell r="AD121">
            <v>2.0296491783058951E-2</v>
          </cell>
          <cell r="AE121">
            <v>2.8000228880303043E-3</v>
          </cell>
          <cell r="AF121">
            <v>5.7626813370314865E-3</v>
          </cell>
          <cell r="AG121">
            <v>8.2747981246564118E-3</v>
          </cell>
          <cell r="AH121">
            <v>2.0338021108447731E-2</v>
          </cell>
          <cell r="AI121">
            <v>1.8821650997156297E-2</v>
          </cell>
          <cell r="AJ121">
            <v>1.653350782651249E-2</v>
          </cell>
          <cell r="AK121">
            <v>3.4588603510931286E-2</v>
          </cell>
          <cell r="AL121">
            <v>-1.3769084035106322E-2</v>
          </cell>
          <cell r="AM121">
            <v>1.2176250615900032E-2</v>
          </cell>
          <cell r="AN121">
            <v>8.2358883640322959E-3</v>
          </cell>
          <cell r="AO121">
            <v>9.9689454096733403E-3</v>
          </cell>
          <cell r="AP121">
            <v>2.7602941247503072E-2</v>
          </cell>
          <cell r="AQ121">
            <v>2.4382778555530872E-2</v>
          </cell>
          <cell r="AR121">
            <v>-6.1079644930159271E-3</v>
          </cell>
          <cell r="AS121">
            <v>1.1532556197960172E-2</v>
          </cell>
          <cell r="AT121">
            <v>1.4063169996233109E-2</v>
          </cell>
        </row>
        <row r="122">
          <cell r="C122">
            <v>6.6625821485111175E-2</v>
          </cell>
          <cell r="D122">
            <v>0.15057866391632271</v>
          </cell>
          <cell r="E122">
            <v>0.10332278685673789</v>
          </cell>
          <cell r="F122">
            <v>0.11005295211775384</v>
          </cell>
          <cell r="G122">
            <v>8.2405401961266764E-2</v>
          </cell>
          <cell r="H122">
            <v>0.12139099787611966</v>
          </cell>
          <cell r="I122">
            <v>0.15302953561168084</v>
          </cell>
          <cell r="J122">
            <v>0.11235487075853762</v>
          </cell>
          <cell r="K122">
            <v>0.10597516572932794</v>
          </cell>
          <cell r="L122">
            <v>9.801588741540869E-2</v>
          </cell>
          <cell r="M122">
            <v>0.15563983774462675</v>
          </cell>
          <cell r="N122">
            <v>0.15715540395109998</v>
          </cell>
          <cell r="O122">
            <v>0.1055337535188992</v>
          </cell>
          <cell r="P122">
            <v>0.10191940760468424</v>
          </cell>
          <cell r="Q122">
            <v>0.12190512152479444</v>
          </cell>
          <cell r="R122">
            <v>6.0546754009642503E-2</v>
          </cell>
          <cell r="S122">
            <v>9.3421075233213607E-2</v>
          </cell>
          <cell r="T122">
            <v>0.10919162974370823</v>
          </cell>
          <cell r="U122">
            <v>0.15506176284670334</v>
          </cell>
          <cell r="V122">
            <v>0.16110160455913919</v>
          </cell>
          <cell r="W122">
            <v>8.2541161582346131E-2</v>
          </cell>
          <cell r="X122">
            <v>0.12325069512994877</v>
          </cell>
          <cell r="Y122">
            <v>0.12227936279962182</v>
          </cell>
          <cell r="Z122">
            <v>0.16180384541622181</v>
          </cell>
          <cell r="AA122">
            <v>0.10925792564159049</v>
          </cell>
          <cell r="AB122">
            <v>0.1210481124632715</v>
          </cell>
          <cell r="AC122">
            <v>0.12685796296939036</v>
          </cell>
          <cell r="AD122">
            <v>0.16366018593928011</v>
          </cell>
          <cell r="AE122">
            <v>0.11322436909282896</v>
          </cell>
          <cell r="AF122">
            <v>0.10116332225550181</v>
          </cell>
          <cell r="AG122">
            <v>7.2876509027977363E-2</v>
          </cell>
          <cell r="AH122">
            <v>9.61390989151307E-2</v>
          </cell>
          <cell r="AI122">
            <v>9.0330225461239325E-2</v>
          </cell>
          <cell r="AJ122">
            <v>8.9397552390320267E-2</v>
          </cell>
          <cell r="AK122">
            <v>9.5330889622893225E-2</v>
          </cell>
          <cell r="AL122">
            <v>0.19325559735470346</v>
          </cell>
          <cell r="AM122">
            <v>0.16095684985762945</v>
          </cell>
          <cell r="AN122">
            <v>0.16099131862772928</v>
          </cell>
          <cell r="AO122">
            <v>0.11660266692516136</v>
          </cell>
          <cell r="AP122">
            <v>7.8292689681570771E-2</v>
          </cell>
          <cell r="AQ122">
            <v>0.15058757909139936</v>
          </cell>
          <cell r="AR122">
            <v>0.17233187531084546</v>
          </cell>
          <cell r="AS122">
            <v>0.15941628936856542</v>
          </cell>
          <cell r="AT122">
            <v>9.0368182895875088E-2</v>
          </cell>
        </row>
        <row r="123">
          <cell r="C123">
            <v>4.4390000885659022E-3</v>
          </cell>
          <cell r="D123">
            <v>2.2673934026824868E-2</v>
          </cell>
          <cell r="E123">
            <v>1.0675598283842888E-2</v>
          </cell>
          <cell r="F123">
            <v>1.211165226983262E-2</v>
          </cell>
          <cell r="G123">
            <v>6.7906502723979485E-3</v>
          </cell>
          <cell r="H123">
            <v>1.4735774365360089E-2</v>
          </cell>
          <cell r="I123">
            <v>2.3418038769526694E-2</v>
          </cell>
          <cell r="J123">
            <v>1.2623616983167692E-2</v>
          </cell>
          <cell r="K123">
            <v>1.1230735751358523E-2</v>
          </cell>
          <cell r="L123">
            <v>9.6071141858300717E-3</v>
          </cell>
          <cell r="M123">
            <v>2.4223759093173741E-2</v>
          </cell>
          <cell r="N123">
            <v>2.469782099103341E-2</v>
          </cell>
          <cell r="O123">
            <v>1.1137373131787769E-2</v>
          </cell>
          <cell r="P123">
            <v>1.0387565646489768E-2</v>
          </cell>
          <cell r="Q123">
            <v>1.48608586539749E-2</v>
          </cell>
          <cell r="R123">
            <v>3.6659094211041604E-3</v>
          </cell>
          <cell r="S123">
            <v>8.7274972977297565E-3</v>
          </cell>
          <cell r="T123">
            <v>1.1922812006087068E-2</v>
          </cell>
          <cell r="U123">
            <v>2.4044150297127267E-2</v>
          </cell>
          <cell r="V123">
            <v>2.5953726991529258E-2</v>
          </cell>
          <cell r="W123">
            <v>6.813043355362973E-3</v>
          </cell>
          <cell r="X123">
            <v>1.5190733850015577E-2</v>
          </cell>
          <cell r="Y123">
            <v>1.4952242566681536E-2</v>
          </cell>
          <cell r="Z123">
            <v>2.6180484391476602E-2</v>
          </cell>
          <cell r="AA123">
            <v>1.1937294315503317E-2</v>
          </cell>
          <cell r="AB123">
            <v>1.4652645530920825E-2</v>
          </cell>
          <cell r="AC123">
            <v>1.6092942768743217E-2</v>
          </cell>
          <cell r="AD123">
            <v>2.678465646167974E-2</v>
          </cell>
          <cell r="AE123">
            <v>1.2819757756469161E-2</v>
          </cell>
          <cell r="AF123">
            <v>1.0234017769770509E-2</v>
          </cell>
          <cell r="AG123">
            <v>5.3109855681048659E-3</v>
          </cell>
          <cell r="AH123">
            <v>9.2427263402132843E-3</v>
          </cell>
          <cell r="AI123">
            <v>8.1595496318783295E-3</v>
          </cell>
          <cell r="AJ123">
            <v>7.9919223733800563E-3</v>
          </cell>
          <cell r="AK123">
            <v>9.087978516292252E-3</v>
          </cell>
          <cell r="AL123">
            <v>3.7347725908923268E-2</v>
          </cell>
          <cell r="AM123">
            <v>2.590710751609147E-2</v>
          </cell>
          <cell r="AN123">
            <v>2.5918204673495052E-2</v>
          </cell>
          <cell r="AO123">
            <v>1.3596181934060118E-2</v>
          </cell>
          <cell r="AP123">
            <v>6.1297452575747383E-3</v>
          </cell>
          <cell r="AQ123">
            <v>2.2676618976608456E-2</v>
          </cell>
          <cell r="AR123">
            <v>2.9698275248152786E-2</v>
          </cell>
          <cell r="AS123">
            <v>2.5413553316042184E-2</v>
          </cell>
          <cell r="AT123">
            <v>8.1664084799023314E-3</v>
          </cell>
        </row>
      </sheetData>
      <sheetData sheetId="1"/>
      <sheetData sheetId="2"/>
      <sheetData sheetId="3"/>
      <sheetData sheetId="4">
        <row r="1">
          <cell r="B1" t="str">
            <v>ADVANC</v>
          </cell>
          <cell r="C1" t="str">
            <v>AOT</v>
          </cell>
          <cell r="D1" t="str">
            <v>BBL</v>
          </cell>
          <cell r="E1" t="str">
            <v>BGH</v>
          </cell>
          <cell r="F1" t="str">
            <v>BECL</v>
          </cell>
          <cell r="G1" t="str">
            <v>BAY</v>
          </cell>
          <cell r="H1" t="str">
            <v>BANPU</v>
          </cell>
          <cell r="I1" t="str">
            <v>BEC</v>
          </cell>
          <cell r="J1" t="str">
            <v>BIGC</v>
          </cell>
          <cell r="K1" t="str">
            <v>BH</v>
          </cell>
          <cell r="L1" t="str">
            <v>CCET</v>
          </cell>
          <cell r="M1" t="str">
            <v>CPN</v>
          </cell>
          <cell r="N1" t="str">
            <v>CPF</v>
          </cell>
          <cell r="O1" t="str">
            <v>CPALL</v>
          </cell>
          <cell r="P1" t="str">
            <v>DELTA</v>
          </cell>
          <cell r="Q1" t="str">
            <v>EGCO</v>
          </cell>
          <cell r="R1" t="str">
            <v>GLOW</v>
          </cell>
          <cell r="S1" t="str">
            <v>HANA</v>
          </cell>
          <cell r="T1" t="str">
            <v>IRPC</v>
          </cell>
          <cell r="U1" t="str">
            <v>ITD</v>
          </cell>
          <cell r="V1" t="str">
            <v>KBANK</v>
          </cell>
          <cell r="W1" t="str">
            <v>KSL</v>
          </cell>
          <cell r="X1" t="str">
            <v>KTB</v>
          </cell>
          <cell r="Y1" t="str">
            <v>LH</v>
          </cell>
          <cell r="Z1" t="str">
            <v>MCOT</v>
          </cell>
          <cell r="AA1" t="str">
            <v>MINT</v>
          </cell>
          <cell r="AB1" t="str">
            <v>PSL</v>
          </cell>
          <cell r="AC1" t="str">
            <v>PS</v>
          </cell>
          <cell r="AD1" t="str">
            <v>PTTEP</v>
          </cell>
          <cell r="AE1" t="str">
            <v>PTT</v>
          </cell>
          <cell r="AF1" t="str">
            <v>RATCH</v>
          </cell>
          <cell r="AG1" t="str">
            <v>SCC</v>
          </cell>
          <cell r="AH1" t="str">
            <v>SCCC</v>
          </cell>
          <cell r="AI1" t="str">
            <v>SCB</v>
          </cell>
          <cell r="AJ1" t="str">
            <v>MAKRO</v>
          </cell>
          <cell r="AK1" t="str">
            <v>TSTH</v>
          </cell>
          <cell r="AL1" t="str">
            <v>THAI</v>
          </cell>
          <cell r="AM1" t="str">
            <v>TOP</v>
          </cell>
          <cell r="AN1" t="str">
            <v>TPC</v>
          </cell>
          <cell r="AO1" t="str">
            <v>TUF</v>
          </cell>
          <cell r="AP1" t="str">
            <v>TCAP</v>
          </cell>
          <cell r="AQ1" t="str">
            <v xml:space="preserve">TTA </v>
          </cell>
          <cell r="AR1" t="str">
            <v>TMB</v>
          </cell>
          <cell r="AS1" t="str">
            <v>SET50</v>
          </cell>
        </row>
        <row r="2">
          <cell r="A2" t="str">
            <v>ADVANC</v>
          </cell>
          <cell r="B2">
            <v>4.3484082500237419E-3</v>
          </cell>
        </row>
        <row r="3">
          <cell r="A3" t="str">
            <v>AOT</v>
          </cell>
          <cell r="B3">
            <v>5.4843867852412825E-3</v>
          </cell>
          <cell r="C3">
            <v>2.2211200679338648E-2</v>
          </cell>
        </row>
        <row r="4">
          <cell r="A4" t="str">
            <v>BBL</v>
          </cell>
          <cell r="B4">
            <v>3.6687308168707002E-3</v>
          </cell>
          <cell r="C4">
            <v>1.1536267762564273E-2</v>
          </cell>
          <cell r="D4">
            <v>1.0457728931111396E-2</v>
          </cell>
        </row>
        <row r="5">
          <cell r="A5" t="str">
            <v>BGH</v>
          </cell>
          <cell r="B5">
            <v>2.327658855919124E-3</v>
          </cell>
          <cell r="C5">
            <v>1.103915124189829E-2</v>
          </cell>
          <cell r="D5">
            <v>7.2010153687381362E-3</v>
          </cell>
          <cell r="E5">
            <v>1.1864475692897261E-2</v>
          </cell>
        </row>
        <row r="6">
          <cell r="A6" t="str">
            <v>BECL</v>
          </cell>
          <cell r="B6">
            <v>2.2936970671964796E-3</v>
          </cell>
          <cell r="C6">
            <v>8.9259766459482536E-3</v>
          </cell>
          <cell r="D6">
            <v>5.1284564847973689E-3</v>
          </cell>
          <cell r="E6">
            <v>5.4059445391740979E-3</v>
          </cell>
          <cell r="F6">
            <v>6.6520655729612561E-3</v>
          </cell>
        </row>
        <row r="7">
          <cell r="A7" t="str">
            <v>BAY</v>
          </cell>
          <cell r="B7">
            <v>3.1896037827751447E-3</v>
          </cell>
          <cell r="C7">
            <v>1.3624593884490235E-2</v>
          </cell>
          <cell r="D7">
            <v>1.0379308898030818E-2</v>
          </cell>
          <cell r="E7">
            <v>9.2192445217304624E-3</v>
          </cell>
          <cell r="F7">
            <v>6.017627633149579E-3</v>
          </cell>
          <cell r="G7">
            <v>1.4435044276271104E-2</v>
          </cell>
        </row>
        <row r="8">
          <cell r="A8" t="str">
            <v>BANPU</v>
          </cell>
          <cell r="B8">
            <v>2.7855980423725701E-3</v>
          </cell>
          <cell r="C8">
            <v>1.6271820893048666E-2</v>
          </cell>
          <cell r="D8">
            <v>1.147186259833822E-2</v>
          </cell>
          <cell r="E8">
            <v>1.0085467802959134E-2</v>
          </cell>
          <cell r="F8">
            <v>7.8525021103597568E-3</v>
          </cell>
          <cell r="G8">
            <v>1.2769776971021621E-2</v>
          </cell>
          <cell r="H8">
            <v>2.2940119610964923E-2</v>
          </cell>
        </row>
        <row r="9">
          <cell r="A9" t="str">
            <v>BEC</v>
          </cell>
          <cell r="B9">
            <v>2.8799026823473949E-3</v>
          </cell>
          <cell r="C9">
            <v>8.7386183543125828E-3</v>
          </cell>
          <cell r="D9">
            <v>6.1114621538142537E-3</v>
          </cell>
          <cell r="E9">
            <v>5.1478462637538748E-3</v>
          </cell>
          <cell r="F9">
            <v>4.0748062782987515E-3</v>
          </cell>
          <cell r="G9">
            <v>6.7047884194822499E-3</v>
          </cell>
          <cell r="H9">
            <v>5.2246309818152637E-3</v>
          </cell>
          <cell r="I9">
            <v>1.2365992146776512E-2</v>
          </cell>
        </row>
        <row r="10">
          <cell r="A10" t="str">
            <v>BIGC</v>
          </cell>
          <cell r="B10">
            <v>1.868843778297221E-3</v>
          </cell>
          <cell r="C10">
            <v>6.4542638621698876E-3</v>
          </cell>
          <cell r="D10">
            <v>5.5688400637349767E-3</v>
          </cell>
          <cell r="E10">
            <v>5.8888969790425695E-3</v>
          </cell>
          <cell r="F10">
            <v>2.7255669910953993E-3</v>
          </cell>
          <cell r="G10">
            <v>5.6623158403037782E-3</v>
          </cell>
          <cell r="H10">
            <v>4.9062413456602309E-3</v>
          </cell>
          <cell r="I10">
            <v>3.5051935251329139E-3</v>
          </cell>
          <cell r="J10">
            <v>1.1001537062555288E-2</v>
          </cell>
        </row>
        <row r="11">
          <cell r="A11" t="str">
            <v>BH</v>
          </cell>
          <cell r="B11">
            <v>1.2957872965261258E-3</v>
          </cell>
          <cell r="C11">
            <v>7.5021513056063418E-3</v>
          </cell>
          <cell r="D11">
            <v>4.475493030943984E-3</v>
          </cell>
          <cell r="E11">
            <v>7.6804072210238895E-3</v>
          </cell>
          <cell r="F11">
            <v>3.5269773511758381E-3</v>
          </cell>
          <cell r="G11">
            <v>5.6187747925856308E-3</v>
          </cell>
          <cell r="H11">
            <v>5.5604524115165947E-3</v>
          </cell>
          <cell r="I11">
            <v>3.5298501047925277E-3</v>
          </cell>
          <cell r="J11">
            <v>2.8369853611232825E-3</v>
          </cell>
          <cell r="K11">
            <v>9.4110506310172114E-3</v>
          </cell>
        </row>
        <row r="12">
          <cell r="A12" t="str">
            <v>CCET</v>
          </cell>
          <cell r="B12">
            <v>1.8232745677242599E-3</v>
          </cell>
          <cell r="C12">
            <v>1.6554757306012371E-2</v>
          </cell>
          <cell r="D12">
            <v>9.0213656837751562E-3</v>
          </cell>
          <cell r="E12">
            <v>1.2510728786290308E-2</v>
          </cell>
          <cell r="F12">
            <v>6.6339667700254781E-3</v>
          </cell>
          <cell r="G12">
            <v>1.2467722284653229E-2</v>
          </cell>
          <cell r="H12">
            <v>1.5440279257883657E-2</v>
          </cell>
          <cell r="I12">
            <v>5.4432330289068973E-3</v>
          </cell>
          <cell r="J12">
            <v>6.1090305701035717E-3</v>
          </cell>
          <cell r="K12">
            <v>9.5370394418350622E-3</v>
          </cell>
          <cell r="L12">
            <v>2.3729396662700807E-2</v>
          </cell>
        </row>
        <row r="13">
          <cell r="A13" t="str">
            <v>CPN</v>
          </cell>
          <cell r="B13">
            <v>5.0251761703464497E-3</v>
          </cell>
          <cell r="C13">
            <v>2.0019407106000895E-2</v>
          </cell>
          <cell r="D13">
            <v>1.1236076720300138E-2</v>
          </cell>
          <cell r="E13">
            <v>1.1398073907617214E-2</v>
          </cell>
          <cell r="F13">
            <v>9.8820267552456147E-3</v>
          </cell>
          <cell r="G13">
            <v>1.1461280390486706E-2</v>
          </cell>
          <cell r="H13">
            <v>1.7164748515463586E-2</v>
          </cell>
          <cell r="I13">
            <v>7.6614403847543242E-3</v>
          </cell>
          <cell r="J13">
            <v>7.4567555164326239E-3</v>
          </cell>
          <cell r="K13">
            <v>7.1050956362583443E-3</v>
          </cell>
          <cell r="L13">
            <v>1.5565557224486803E-2</v>
          </cell>
          <cell r="M13">
            <v>2.41937838279511E-2</v>
          </cell>
        </row>
        <row r="14">
          <cell r="A14" t="str">
            <v>CPF</v>
          </cell>
          <cell r="B14">
            <v>1.6822543499791915E-3</v>
          </cell>
          <cell r="C14">
            <v>8.970068999247292E-3</v>
          </cell>
          <cell r="D14">
            <v>5.9473118862705893E-3</v>
          </cell>
          <cell r="E14">
            <v>4.4619475066161995E-3</v>
          </cell>
          <cell r="F14">
            <v>2.7301960566330852E-3</v>
          </cell>
          <cell r="G14">
            <v>6.2032018783914882E-3</v>
          </cell>
          <cell r="H14">
            <v>8.3127589309308809E-3</v>
          </cell>
          <cell r="I14">
            <v>3.7058345207967129E-3</v>
          </cell>
          <cell r="J14">
            <v>4.6578905884976747E-3</v>
          </cell>
          <cell r="K14">
            <v>3.7198298260942338E-3</v>
          </cell>
          <cell r="L14">
            <v>7.6673632343190554E-3</v>
          </cell>
          <cell r="M14">
            <v>8.9608124744323479E-3</v>
          </cell>
          <cell r="N14">
            <v>1.0910079802567613E-2</v>
          </cell>
        </row>
        <row r="15">
          <cell r="A15" t="str">
            <v>CPALL</v>
          </cell>
          <cell r="B15">
            <v>2.2747735060259437E-3</v>
          </cell>
          <cell r="C15">
            <v>9.2766021958820902E-3</v>
          </cell>
          <cell r="D15">
            <v>5.4952985379185292E-3</v>
          </cell>
          <cell r="E15">
            <v>4.1792593963365862E-3</v>
          </cell>
          <cell r="F15">
            <v>4.1922327204402376E-3</v>
          </cell>
          <cell r="G15">
            <v>5.7549091972880452E-3</v>
          </cell>
          <cell r="H15">
            <v>9.4046891453278651E-3</v>
          </cell>
          <cell r="I15">
            <v>4.1983533250644113E-3</v>
          </cell>
          <cell r="J15">
            <v>3.5311810321468329E-3</v>
          </cell>
          <cell r="K15">
            <v>1.8278493670540702E-3</v>
          </cell>
          <cell r="L15">
            <v>5.398296759058255E-3</v>
          </cell>
          <cell r="M15">
            <v>1.1492008700809034E-2</v>
          </cell>
          <cell r="N15">
            <v>5.8803711751947438E-3</v>
          </cell>
          <cell r="O15">
            <v>1.0175574510847118E-2</v>
          </cell>
        </row>
        <row r="16">
          <cell r="A16" t="str">
            <v>DELTA</v>
          </cell>
          <cell r="B16">
            <v>1.9520271266487183E-3</v>
          </cell>
          <cell r="C16">
            <v>1.0536440430332965E-2</v>
          </cell>
          <cell r="D16">
            <v>5.2405283009350654E-3</v>
          </cell>
          <cell r="E16">
            <v>6.6628155443736693E-3</v>
          </cell>
          <cell r="F16">
            <v>5.3294688103792077E-3</v>
          </cell>
          <cell r="G16">
            <v>7.5230196151277696E-3</v>
          </cell>
          <cell r="H16">
            <v>1.0167830992603112E-2</v>
          </cell>
          <cell r="I16">
            <v>3.3746336912453523E-3</v>
          </cell>
          <cell r="J16">
            <v>2.9840291531857488E-3</v>
          </cell>
          <cell r="K16">
            <v>6.2452758398040646E-3</v>
          </cell>
          <cell r="L16">
            <v>1.207407464854088E-2</v>
          </cell>
          <cell r="M16">
            <v>1.0979880222736807E-2</v>
          </cell>
          <cell r="N16">
            <v>4.8944106556850437E-3</v>
          </cell>
          <cell r="O16">
            <v>4.5779243214436891E-3</v>
          </cell>
          <cell r="P16">
            <v>1.4557575824301942E-2</v>
          </cell>
        </row>
        <row r="17">
          <cell r="A17" t="str">
            <v>EGCO</v>
          </cell>
          <cell r="B17">
            <v>1.2948501932224992E-4</v>
          </cell>
          <cell r="C17">
            <v>3.5734668798266841E-3</v>
          </cell>
          <cell r="D17">
            <v>2.2642155702842066E-3</v>
          </cell>
          <cell r="E17">
            <v>3.2358166683369438E-3</v>
          </cell>
          <cell r="F17">
            <v>2.7782952927599149E-3</v>
          </cell>
          <cell r="G17">
            <v>2.735328302783249E-3</v>
          </cell>
          <cell r="H17">
            <v>2.719427292787032E-3</v>
          </cell>
          <cell r="I17">
            <v>1.8904814639086045E-3</v>
          </cell>
          <cell r="J17">
            <v>2.5739746930939773E-3</v>
          </cell>
          <cell r="K17">
            <v>2.2471570823229532E-3</v>
          </cell>
          <cell r="L17">
            <v>3.3098654387030547E-3</v>
          </cell>
          <cell r="M17">
            <v>4.5858228795209923E-3</v>
          </cell>
          <cell r="N17">
            <v>1.8651801554167068E-3</v>
          </cell>
          <cell r="O17">
            <v>2.0736827441320302E-3</v>
          </cell>
          <cell r="P17">
            <v>2.9389689044740739E-3</v>
          </cell>
          <cell r="Q17">
            <v>3.591094943122443E-3</v>
          </cell>
        </row>
        <row r="18">
          <cell r="A18" t="str">
            <v>GLOW</v>
          </cell>
          <cell r="B18">
            <v>2.0765603219393609E-3</v>
          </cell>
          <cell r="C18">
            <v>1.0118838780894856E-2</v>
          </cell>
          <cell r="D18">
            <v>6.0381392802450994E-3</v>
          </cell>
          <cell r="E18">
            <v>5.7319354207999527E-3</v>
          </cell>
          <cell r="F18">
            <v>4.0018569578998756E-3</v>
          </cell>
          <cell r="G18">
            <v>6.9966644203822859E-3</v>
          </cell>
          <cell r="H18">
            <v>9.3562000142962502E-3</v>
          </cell>
          <cell r="I18">
            <v>3.7866574045035237E-3</v>
          </cell>
          <cell r="J18">
            <v>3.9757703031247137E-3</v>
          </cell>
          <cell r="K18">
            <v>4.4145624239804136E-3</v>
          </cell>
          <cell r="L18">
            <v>8.5455833517648055E-3</v>
          </cell>
          <cell r="M18">
            <v>1.1007713672910906E-2</v>
          </cell>
          <cell r="N18">
            <v>5.823366317094944E-3</v>
          </cell>
          <cell r="O18">
            <v>6.4265971572129805E-3</v>
          </cell>
          <cell r="P18">
            <v>5.2980865403454147E-3</v>
          </cell>
          <cell r="Q18">
            <v>2.425282938005389E-3</v>
          </cell>
          <cell r="R18">
            <v>8.5493851079801696E-3</v>
          </cell>
        </row>
        <row r="19">
          <cell r="A19" t="str">
            <v>HANA</v>
          </cell>
          <cell r="B19">
            <v>1.2402469644621637E-3</v>
          </cell>
          <cell r="C19">
            <v>1.0658658746477217E-2</v>
          </cell>
          <cell r="D19">
            <v>6.5610130454979102E-3</v>
          </cell>
          <cell r="E19">
            <v>7.0972742074224245E-3</v>
          </cell>
          <cell r="F19">
            <v>5.1957669801097478E-3</v>
          </cell>
          <cell r="G19">
            <v>8.4975028455911011E-3</v>
          </cell>
          <cell r="H19">
            <v>1.0176767490608521E-2</v>
          </cell>
          <cell r="I19">
            <v>2.7747098711839689E-3</v>
          </cell>
          <cell r="J19">
            <v>5.6459933136442601E-3</v>
          </cell>
          <cell r="K19">
            <v>6.0468236391695435E-3</v>
          </cell>
          <cell r="L19">
            <v>1.2021120738154083E-2</v>
          </cell>
          <cell r="M19">
            <v>1.061744308169402E-2</v>
          </cell>
          <cell r="N19">
            <v>6.6491656414096011E-3</v>
          </cell>
          <cell r="O19">
            <v>4.4922270126920199E-3</v>
          </cell>
          <cell r="P19">
            <v>9.078758664241196E-3</v>
          </cell>
          <cell r="Q19">
            <v>3.7815685534868136E-3</v>
          </cell>
          <cell r="R19">
            <v>5.7584371066446045E-3</v>
          </cell>
          <cell r="S19">
            <v>1.1679489312085291E-2</v>
          </cell>
        </row>
        <row r="20">
          <cell r="A20" t="str">
            <v>IRPC</v>
          </cell>
          <cell r="B20">
            <v>1.7431836518849646E-3</v>
          </cell>
          <cell r="C20">
            <v>1.6238077564308267E-2</v>
          </cell>
          <cell r="D20">
            <v>9.2180217609202971E-3</v>
          </cell>
          <cell r="E20">
            <v>1.0851263076449725E-2</v>
          </cell>
          <cell r="F20">
            <v>6.6690306216231152E-3</v>
          </cell>
          <cell r="G20">
            <v>1.1928592963551969E-2</v>
          </cell>
          <cell r="H20">
            <v>1.6012678031942958E-2</v>
          </cell>
          <cell r="I20">
            <v>5.7694276679578042E-3</v>
          </cell>
          <cell r="J20">
            <v>6.5819141462158436E-3</v>
          </cell>
          <cell r="K20">
            <v>8.9642177162626551E-3</v>
          </cell>
          <cell r="L20">
            <v>1.8379049009777972E-2</v>
          </cell>
          <cell r="M20">
            <v>1.4971391411358058E-2</v>
          </cell>
          <cell r="N20">
            <v>8.0043997264401586E-3</v>
          </cell>
          <cell r="O20">
            <v>5.8286184895892665E-3</v>
          </cell>
          <cell r="P20">
            <v>1.2716636722649098E-2</v>
          </cell>
          <cell r="Q20">
            <v>3.278402898286945E-3</v>
          </cell>
          <cell r="R20">
            <v>8.7814048105979703E-3</v>
          </cell>
          <cell r="S20">
            <v>1.1801299596301735E-2</v>
          </cell>
          <cell r="T20">
            <v>2.3553453352287933E-2</v>
          </cell>
        </row>
        <row r="21">
          <cell r="A21" t="str">
            <v>ITD</v>
          </cell>
          <cell r="B21">
            <v>2.5590556981861007E-3</v>
          </cell>
          <cell r="C21">
            <v>1.5636711638623041E-2</v>
          </cell>
          <cell r="D21">
            <v>9.7922961328554114E-3</v>
          </cell>
          <cell r="E21">
            <v>1.0850361216327478E-2</v>
          </cell>
          <cell r="F21">
            <v>5.6240142039591517E-3</v>
          </cell>
          <cell r="G21">
            <v>1.094033649923774E-2</v>
          </cell>
          <cell r="H21">
            <v>1.3996768226818916E-2</v>
          </cell>
          <cell r="I21">
            <v>8.2231883027483049E-3</v>
          </cell>
          <cell r="J21">
            <v>8.619226111995771E-3</v>
          </cell>
          <cell r="K21">
            <v>8.5802320424636491E-3</v>
          </cell>
          <cell r="L21">
            <v>1.6013388895613059E-2</v>
          </cell>
          <cell r="M21">
            <v>1.6265761754668037E-2</v>
          </cell>
          <cell r="N21">
            <v>9.1393641562418117E-3</v>
          </cell>
          <cell r="O21">
            <v>7.5863299504215888E-3</v>
          </cell>
          <cell r="P21">
            <v>8.7085895475920855E-3</v>
          </cell>
          <cell r="Q21">
            <v>3.9277316833956164E-3</v>
          </cell>
          <cell r="R21">
            <v>9.9295672457806444E-3</v>
          </cell>
          <cell r="S21">
            <v>1.085731927472151E-2</v>
          </cell>
          <cell r="T21">
            <v>1.6801694313457467E-2</v>
          </cell>
          <cell r="U21">
            <v>2.5424059093742943E-2</v>
          </cell>
        </row>
        <row r="22">
          <cell r="A22" t="str">
            <v>KBANK</v>
          </cell>
          <cell r="B22">
            <v>2.1004442948880805E-3</v>
          </cell>
          <cell r="C22">
            <v>8.8835384668527612E-3</v>
          </cell>
          <cell r="D22">
            <v>6.9724136120122467E-3</v>
          </cell>
          <cell r="E22">
            <v>5.5762129248027705E-3</v>
          </cell>
          <cell r="F22">
            <v>3.7415266303128898E-3</v>
          </cell>
          <cell r="G22">
            <v>7.590429928232079E-3</v>
          </cell>
          <cell r="H22">
            <v>7.7286105091783248E-3</v>
          </cell>
          <cell r="I22">
            <v>4.4392104491839841E-3</v>
          </cell>
          <cell r="J22">
            <v>4.8009571780499053E-3</v>
          </cell>
          <cell r="K22">
            <v>4.0292065588262956E-3</v>
          </cell>
          <cell r="L22">
            <v>7.6377582064374814E-3</v>
          </cell>
          <cell r="M22">
            <v>7.4833792561546106E-3</v>
          </cell>
          <cell r="N22">
            <v>4.5857793431085996E-3</v>
          </cell>
          <cell r="O22">
            <v>3.207017915463929E-3</v>
          </cell>
          <cell r="P22">
            <v>5.103805655903188E-3</v>
          </cell>
          <cell r="Q22">
            <v>2.2195019866043078E-3</v>
          </cell>
          <cell r="R22">
            <v>4.8044868264690999E-3</v>
          </cell>
          <cell r="S22">
            <v>5.2622450080848588E-3</v>
          </cell>
          <cell r="T22">
            <v>8.5858402533659072E-3</v>
          </cell>
          <cell r="U22">
            <v>8.5660218225066028E-3</v>
          </cell>
          <cell r="V22">
            <v>6.6740016542331153E-3</v>
          </cell>
        </row>
        <row r="23">
          <cell r="A23" t="str">
            <v>KSL</v>
          </cell>
          <cell r="B23">
            <v>2.7025906532645669E-3</v>
          </cell>
          <cell r="C23">
            <v>1.330529548354306E-2</v>
          </cell>
          <cell r="D23">
            <v>7.2946439530446961E-3</v>
          </cell>
          <cell r="E23">
            <v>7.7028055455759829E-3</v>
          </cell>
          <cell r="F23">
            <v>5.5496435144690706E-3</v>
          </cell>
          <cell r="G23">
            <v>9.2857752225155507E-3</v>
          </cell>
          <cell r="H23">
            <v>1.3531902344215375E-2</v>
          </cell>
          <cell r="I23">
            <v>3.1516482197269584E-3</v>
          </cell>
          <cell r="J23">
            <v>3.5648466103737502E-3</v>
          </cell>
          <cell r="K23">
            <v>4.8287669398867535E-3</v>
          </cell>
          <cell r="L23">
            <v>1.2068166571306511E-2</v>
          </cell>
          <cell r="M23">
            <v>1.2650523149780137E-2</v>
          </cell>
          <cell r="N23">
            <v>5.9571402670569188E-3</v>
          </cell>
          <cell r="O23">
            <v>6.0344734386510524E-3</v>
          </cell>
          <cell r="P23">
            <v>7.7579965749036885E-3</v>
          </cell>
          <cell r="Q23">
            <v>2.729009945798856E-3</v>
          </cell>
          <cell r="R23">
            <v>7.5688659163134168E-3</v>
          </cell>
          <cell r="S23">
            <v>8.3013956302035435E-3</v>
          </cell>
          <cell r="T23">
            <v>1.2388375347802927E-2</v>
          </cell>
          <cell r="U23">
            <v>1.0211508101949256E-2</v>
          </cell>
          <cell r="V23">
            <v>5.058341936313002E-3</v>
          </cell>
          <cell r="W23">
            <v>1.4880718873484647E-2</v>
          </cell>
        </row>
        <row r="24">
          <cell r="A24" t="str">
            <v>KTB</v>
          </cell>
          <cell r="B24">
            <v>2.3245230971528511E-3</v>
          </cell>
          <cell r="C24">
            <v>1.3123141484571645E-2</v>
          </cell>
          <cell r="D24">
            <v>9.4565525163496436E-3</v>
          </cell>
          <cell r="E24">
            <v>9.0589340321774996E-3</v>
          </cell>
          <cell r="F24">
            <v>5.4958151082289E-3</v>
          </cell>
          <cell r="G24">
            <v>1.1097261906841387E-2</v>
          </cell>
          <cell r="H24">
            <v>1.376483382155041E-2</v>
          </cell>
          <cell r="I24">
            <v>6.4612827825338975E-3</v>
          </cell>
          <cell r="J24">
            <v>6.2030611325028595E-3</v>
          </cell>
          <cell r="K24">
            <v>6.4908174952908355E-3</v>
          </cell>
          <cell r="L24">
            <v>1.3285822282927932E-2</v>
          </cell>
          <cell r="M24">
            <v>1.2510086297123107E-2</v>
          </cell>
          <cell r="N24">
            <v>7.1001510668576504E-3</v>
          </cell>
          <cell r="O24">
            <v>5.9831838132393756E-3</v>
          </cell>
          <cell r="P24">
            <v>8.6029910500112494E-3</v>
          </cell>
          <cell r="Q24">
            <v>3.317080685293006E-3</v>
          </cell>
          <cell r="R24">
            <v>7.5992221542511909E-3</v>
          </cell>
          <cell r="S24">
            <v>9.6429243131038352E-3</v>
          </cell>
          <cell r="T24">
            <v>1.3955851960666508E-2</v>
          </cell>
          <cell r="U24">
            <v>1.447702620517928E-2</v>
          </cell>
          <cell r="V24">
            <v>8.2723784055130211E-3</v>
          </cell>
          <cell r="W24">
            <v>8.8014702236263714E-3</v>
          </cell>
          <cell r="X24">
            <v>1.4647094759198242E-2</v>
          </cell>
        </row>
        <row r="25">
          <cell r="A25" t="str">
            <v>LH</v>
          </cell>
          <cell r="B25">
            <v>5.0277214508206514E-3</v>
          </cell>
          <cell r="C25">
            <v>2.1115058819677682E-2</v>
          </cell>
          <cell r="D25">
            <v>1.2446460656066595E-2</v>
          </cell>
          <cell r="E25">
            <v>1.2896307247142367E-2</v>
          </cell>
          <cell r="F25">
            <v>9.1531942508620359E-3</v>
          </cell>
          <cell r="G25">
            <v>1.4345847261470828E-2</v>
          </cell>
          <cell r="H25">
            <v>1.8134379505755222E-2</v>
          </cell>
          <cell r="I25">
            <v>9.5639762729777169E-3</v>
          </cell>
          <cell r="J25">
            <v>8.1949640194708684E-3</v>
          </cell>
          <cell r="K25">
            <v>9.2578613827245526E-3</v>
          </cell>
          <cell r="L25">
            <v>1.9117200810735882E-2</v>
          </cell>
          <cell r="M25">
            <v>2.112945662366645E-2</v>
          </cell>
          <cell r="N25">
            <v>9.2274106173092733E-3</v>
          </cell>
          <cell r="O25">
            <v>1.0524344020125743E-2</v>
          </cell>
          <cell r="P25">
            <v>1.1036025865158571E-2</v>
          </cell>
          <cell r="Q25">
            <v>3.6721893309385979E-3</v>
          </cell>
          <cell r="R25">
            <v>1.0494781960806209E-2</v>
          </cell>
          <cell r="S25">
            <v>1.0637069763049543E-2</v>
          </cell>
          <cell r="T25">
            <v>1.7507599203451026E-2</v>
          </cell>
          <cell r="U25">
            <v>1.7648172968979636E-2</v>
          </cell>
          <cell r="V25">
            <v>9.1965516925245072E-3</v>
          </cell>
          <cell r="W25">
            <v>1.1766487623836133E-2</v>
          </cell>
          <cell r="X25">
            <v>1.4989807784898957E-2</v>
          </cell>
          <cell r="Y25">
            <v>2.5646188791650548E-2</v>
          </cell>
        </row>
        <row r="26">
          <cell r="A26" t="str">
            <v>MCOT</v>
          </cell>
          <cell r="B26">
            <v>2.3114149416420386E-3</v>
          </cell>
          <cell r="C26">
            <v>1.2119149380576033E-2</v>
          </cell>
          <cell r="D26">
            <v>7.3451209082559159E-3</v>
          </cell>
          <cell r="E26">
            <v>8.2003698322500942E-3</v>
          </cell>
          <cell r="F26">
            <v>5.5715384506392586E-3</v>
          </cell>
          <cell r="G26">
            <v>8.855861061562104E-3</v>
          </cell>
          <cell r="H26">
            <v>1.0360225985784727E-2</v>
          </cell>
          <cell r="I26">
            <v>5.313367057159811E-3</v>
          </cell>
          <cell r="J26">
            <v>5.0633715449508376E-3</v>
          </cell>
          <cell r="K26">
            <v>6.0730540156444463E-3</v>
          </cell>
          <cell r="L26">
            <v>1.113402673442211E-2</v>
          </cell>
          <cell r="M26">
            <v>1.2872617880641736E-2</v>
          </cell>
          <cell r="N26">
            <v>7.1857526392896222E-3</v>
          </cell>
          <cell r="O26">
            <v>5.9523520442063133E-3</v>
          </cell>
          <cell r="P26">
            <v>7.3407953730719238E-3</v>
          </cell>
          <cell r="Q26">
            <v>3.3086201008228123E-3</v>
          </cell>
          <cell r="R26">
            <v>5.6267888614939081E-3</v>
          </cell>
          <cell r="S26">
            <v>8.5499413221641393E-3</v>
          </cell>
          <cell r="T26">
            <v>1.134039147847624E-2</v>
          </cell>
          <cell r="U26">
            <v>1.2859771960155642E-2</v>
          </cell>
          <cell r="V26">
            <v>5.6174759665606443E-3</v>
          </cell>
          <cell r="W26">
            <v>7.5320441794004215E-3</v>
          </cell>
          <cell r="X26">
            <v>1.0139958611968642E-2</v>
          </cell>
          <cell r="Y26">
            <v>1.3496896799247716E-2</v>
          </cell>
          <cell r="Z26">
            <v>1.1693676064166516E-2</v>
          </cell>
        </row>
        <row r="27">
          <cell r="A27" t="str">
            <v>MINT</v>
          </cell>
          <cell r="B27">
            <v>3.5367607699029382E-3</v>
          </cell>
          <cell r="C27">
            <v>1.5390745607796632E-2</v>
          </cell>
          <cell r="D27">
            <v>8.0927341513976191E-3</v>
          </cell>
          <cell r="E27">
            <v>8.0850411324499202E-3</v>
          </cell>
          <cell r="F27">
            <v>7.1128452640472012E-3</v>
          </cell>
          <cell r="G27">
            <v>9.8803215025269099E-3</v>
          </cell>
          <cell r="H27">
            <v>1.1653275488537923E-2</v>
          </cell>
          <cell r="I27">
            <v>5.7852519321463297E-3</v>
          </cell>
          <cell r="J27">
            <v>5.7818991246482232E-3</v>
          </cell>
          <cell r="K27">
            <v>5.8145243550773926E-3</v>
          </cell>
          <cell r="L27">
            <v>1.2747625003285827E-2</v>
          </cell>
          <cell r="M27">
            <v>1.5333733231315677E-2</v>
          </cell>
          <cell r="N27">
            <v>7.3742679646761405E-3</v>
          </cell>
          <cell r="O27">
            <v>7.3890341136924028E-3</v>
          </cell>
          <cell r="P27">
            <v>9.0136068757291025E-3</v>
          </cell>
          <cell r="Q27">
            <v>3.1313656820238303E-3</v>
          </cell>
          <cell r="R27">
            <v>7.63940951103386E-3</v>
          </cell>
          <cell r="S27">
            <v>8.5641227105047631E-3</v>
          </cell>
          <cell r="T27">
            <v>1.2845909797724708E-2</v>
          </cell>
          <cell r="U27">
            <v>1.4002183664527292E-2</v>
          </cell>
          <cell r="V27">
            <v>6.5665382552380939E-3</v>
          </cell>
          <cell r="W27">
            <v>9.573669754531982E-3</v>
          </cell>
          <cell r="X27">
            <v>9.741632916321746E-3</v>
          </cell>
          <cell r="Y27">
            <v>1.5525139093457213E-2</v>
          </cell>
          <cell r="Z27">
            <v>1.0174658510906334E-2</v>
          </cell>
          <cell r="AA27">
            <v>1.4353611948657138E-2</v>
          </cell>
        </row>
        <row r="28">
          <cell r="A28" t="str">
            <v>PSL</v>
          </cell>
          <cell r="B28">
            <v>2.6251158205647129E-3</v>
          </cell>
          <cell r="C28">
            <v>1.5175524058216851E-2</v>
          </cell>
          <cell r="D28">
            <v>9.1054102714541452E-3</v>
          </cell>
          <cell r="E28">
            <v>9.233304587823267E-3</v>
          </cell>
          <cell r="F28">
            <v>6.6412113019073135E-3</v>
          </cell>
          <cell r="G28">
            <v>1.0129536223033753E-2</v>
          </cell>
          <cell r="H28">
            <v>1.5345688412736522E-2</v>
          </cell>
          <cell r="I28">
            <v>5.6280226797403264E-3</v>
          </cell>
          <cell r="J28">
            <v>4.7523472582007781E-3</v>
          </cell>
          <cell r="K28">
            <v>7.0823893438827518E-3</v>
          </cell>
          <cell r="L28">
            <v>1.3739499087366333E-2</v>
          </cell>
          <cell r="M28">
            <v>1.6022807462499723E-2</v>
          </cell>
          <cell r="N28">
            <v>7.7093058962306856E-3</v>
          </cell>
          <cell r="O28">
            <v>7.9370436443652031E-3</v>
          </cell>
          <cell r="P28">
            <v>9.0868320444171882E-3</v>
          </cell>
          <cell r="Q28">
            <v>2.893547180073367E-3</v>
          </cell>
          <cell r="R28">
            <v>8.3297258643696501E-3</v>
          </cell>
          <cell r="S28">
            <v>9.3510524870019842E-3</v>
          </cell>
          <cell r="T28">
            <v>1.4290693656263696E-2</v>
          </cell>
          <cell r="U28">
            <v>1.2815578591306274E-2</v>
          </cell>
          <cell r="V28">
            <v>5.9516411018505503E-3</v>
          </cell>
          <cell r="W28">
            <v>1.1156749196127703E-2</v>
          </cell>
          <cell r="X28">
            <v>1.1054425372874295E-2</v>
          </cell>
          <cell r="Y28">
            <v>1.6210894357525589E-2</v>
          </cell>
          <cell r="Z28">
            <v>1.0366184239132445E-2</v>
          </cell>
          <cell r="AA28">
            <v>1.0651640428452036E-2</v>
          </cell>
          <cell r="AB28">
            <v>1.5764515365299481E-2</v>
          </cell>
        </row>
        <row r="29">
          <cell r="A29" t="str">
            <v>PS</v>
          </cell>
          <cell r="B29">
            <v>3.4931194994429976E-3</v>
          </cell>
          <cell r="C29">
            <v>1.7780568911481952E-2</v>
          </cell>
          <cell r="D29">
            <v>1.0538155388144258E-2</v>
          </cell>
          <cell r="E29">
            <v>9.3223687388578804E-3</v>
          </cell>
          <cell r="F29">
            <v>7.5249942096322553E-3</v>
          </cell>
          <cell r="G29">
            <v>1.2820725748065732E-2</v>
          </cell>
          <cell r="H29">
            <v>1.2810873952743407E-2</v>
          </cell>
          <cell r="I29">
            <v>7.0469669829552016E-3</v>
          </cell>
          <cell r="J29">
            <v>5.4846867314762588E-3</v>
          </cell>
          <cell r="K29">
            <v>8.3589756530363241E-3</v>
          </cell>
          <cell r="L29">
            <v>1.7012821964993388E-2</v>
          </cell>
          <cell r="M29">
            <v>1.7036994025907005E-2</v>
          </cell>
          <cell r="N29">
            <v>1.0633055283819077E-2</v>
          </cell>
          <cell r="O29">
            <v>7.2211398349134011E-3</v>
          </cell>
          <cell r="P29">
            <v>1.0405835502293945E-2</v>
          </cell>
          <cell r="Q29">
            <v>3.5913945530752006E-3</v>
          </cell>
          <cell r="R29">
            <v>7.9099946904063363E-3</v>
          </cell>
          <cell r="S29">
            <v>1.1149270823506405E-2</v>
          </cell>
          <cell r="T29">
            <v>1.3918085984855782E-2</v>
          </cell>
          <cell r="U29">
            <v>1.433599657891536E-2</v>
          </cell>
          <cell r="V29">
            <v>8.8368855864756103E-3</v>
          </cell>
          <cell r="W29">
            <v>9.8580843072964518E-3</v>
          </cell>
          <cell r="X29">
            <v>1.3770902338777442E-2</v>
          </cell>
          <cell r="Y29">
            <v>1.9341638288353197E-2</v>
          </cell>
          <cell r="Z29">
            <v>1.3400286217169783E-2</v>
          </cell>
          <cell r="AA29">
            <v>1.2797683877961636E-2</v>
          </cell>
          <cell r="AB29">
            <v>1.3995547200035131E-2</v>
          </cell>
          <cell r="AC29">
            <v>2.6238030819604647E-2</v>
          </cell>
        </row>
        <row r="30">
          <cell r="A30" t="str">
            <v>PTTEP</v>
          </cell>
          <cell r="B30">
            <v>2.7069434333685774E-3</v>
          </cell>
          <cell r="C30">
            <v>1.2603599382375794E-2</v>
          </cell>
          <cell r="D30">
            <v>8.3879387678678953E-3</v>
          </cell>
          <cell r="E30">
            <v>6.7145225111666868E-3</v>
          </cell>
          <cell r="F30">
            <v>5.2957534947088575E-3</v>
          </cell>
          <cell r="G30">
            <v>8.9523250424381369E-3</v>
          </cell>
          <cell r="H30">
            <v>1.2889353445015081E-2</v>
          </cell>
          <cell r="I30">
            <v>5.37051915363718E-3</v>
          </cell>
          <cell r="J30">
            <v>3.9150335887880965E-3</v>
          </cell>
          <cell r="K30">
            <v>3.8904748127979506E-3</v>
          </cell>
          <cell r="L30">
            <v>1.0826403672330055E-2</v>
          </cell>
          <cell r="M30">
            <v>1.2445175391224078E-2</v>
          </cell>
          <cell r="N30">
            <v>6.6547446198186632E-3</v>
          </cell>
          <cell r="O30">
            <v>6.5977835994349664E-3</v>
          </cell>
          <cell r="P30">
            <v>6.2914537986380808E-3</v>
          </cell>
          <cell r="Q30">
            <v>1.8753399597823534E-3</v>
          </cell>
          <cell r="R30">
            <v>7.2829135076910231E-3</v>
          </cell>
          <cell r="S30">
            <v>6.5036823518053542E-3</v>
          </cell>
          <cell r="T30">
            <v>1.1396228897462442E-2</v>
          </cell>
          <cell r="U30">
            <v>1.0268463274877649E-2</v>
          </cell>
          <cell r="V30">
            <v>5.8306677536144203E-3</v>
          </cell>
          <cell r="W30">
            <v>8.815420174099026E-3</v>
          </cell>
          <cell r="X30">
            <v>9.9472000776467655E-3</v>
          </cell>
          <cell r="Y30">
            <v>1.3245572062477486E-2</v>
          </cell>
          <cell r="Z30">
            <v>7.1766969869555136E-3</v>
          </cell>
          <cell r="AA30">
            <v>7.7996315421395429E-3</v>
          </cell>
          <cell r="AB30">
            <v>1.0905168516945821E-2</v>
          </cell>
          <cell r="AC30">
            <v>1.0636560985272634E-2</v>
          </cell>
          <cell r="AD30">
            <v>1.2558130047153464E-2</v>
          </cell>
        </row>
        <row r="31">
          <cell r="A31" t="str">
            <v>PTT</v>
          </cell>
          <cell r="B31">
            <v>2.2818587769499648E-3</v>
          </cell>
          <cell r="C31">
            <v>1.1549779595533743E-2</v>
          </cell>
          <cell r="D31">
            <v>8.1241875140460017E-3</v>
          </cell>
          <cell r="E31">
            <v>7.7825144514077028E-3</v>
          </cell>
          <cell r="F31">
            <v>5.3254782576316632E-3</v>
          </cell>
          <cell r="G31">
            <v>9.3660037904635188E-3</v>
          </cell>
          <cell r="H31">
            <v>1.2466924634499223E-2</v>
          </cell>
          <cell r="I31">
            <v>4.8673435160342896E-3</v>
          </cell>
          <cell r="J31">
            <v>4.4023392907090132E-3</v>
          </cell>
          <cell r="K31">
            <v>5.3331352446741318E-3</v>
          </cell>
          <cell r="L31">
            <v>1.163030145342696E-2</v>
          </cell>
          <cell r="M31">
            <v>1.1531246902832684E-2</v>
          </cell>
          <cell r="N31">
            <v>5.6078532602046351E-3</v>
          </cell>
          <cell r="O31">
            <v>5.5356819602619843E-3</v>
          </cell>
          <cell r="P31">
            <v>6.7274616321438907E-3</v>
          </cell>
          <cell r="Q31">
            <v>2.6144948871083483E-3</v>
          </cell>
          <cell r="R31">
            <v>6.6316336621605344E-3</v>
          </cell>
          <cell r="S31">
            <v>7.636725302356537E-3</v>
          </cell>
          <cell r="T31">
            <v>1.2163002038203625E-2</v>
          </cell>
          <cell r="U31">
            <v>1.1635462616352468E-2</v>
          </cell>
          <cell r="V31">
            <v>6.2334768523994253E-3</v>
          </cell>
          <cell r="W31">
            <v>8.513756182339698E-3</v>
          </cell>
          <cell r="X31">
            <v>1.0408104155007423E-2</v>
          </cell>
          <cell r="Y31">
            <v>1.2468875329230874E-2</v>
          </cell>
          <cell r="Z31">
            <v>8.0535935923290794E-3</v>
          </cell>
          <cell r="AA31">
            <v>8.5025642246749564E-3</v>
          </cell>
          <cell r="AB31">
            <v>1.0249537675675957E-2</v>
          </cell>
          <cell r="AC31">
            <v>9.9814976405487501E-3</v>
          </cell>
          <cell r="AD31">
            <v>9.4333689790748274E-3</v>
          </cell>
          <cell r="AE31">
            <v>1.0025160264264988E-2</v>
          </cell>
        </row>
        <row r="32">
          <cell r="A32" t="str">
            <v>RATCH</v>
          </cell>
          <cell r="B32">
            <v>9.6450393228087426E-4</v>
          </cell>
          <cell r="C32">
            <v>5.5381782150378004E-3</v>
          </cell>
          <cell r="D32">
            <v>2.5372753285039275E-3</v>
          </cell>
          <cell r="E32">
            <v>3.7639484698462006E-3</v>
          </cell>
          <cell r="F32">
            <v>4.1530309459347067E-3</v>
          </cell>
          <cell r="G32">
            <v>2.7415652709754357E-3</v>
          </cell>
          <cell r="H32">
            <v>5.02114734591836E-3</v>
          </cell>
          <cell r="I32">
            <v>1.8466798043139498E-3</v>
          </cell>
          <cell r="J32">
            <v>2.5278829973609646E-3</v>
          </cell>
          <cell r="K32">
            <v>1.3312902737376944E-3</v>
          </cell>
          <cell r="L32">
            <v>4.5150496513167541E-3</v>
          </cell>
          <cell r="M32">
            <v>7.9057733275177972E-3</v>
          </cell>
          <cell r="N32">
            <v>1.9743845560773314E-3</v>
          </cell>
          <cell r="O32">
            <v>3.4544731046857202E-3</v>
          </cell>
          <cell r="P32">
            <v>2.8468246880881151E-3</v>
          </cell>
          <cell r="Q32">
            <v>2.6184627649765459E-3</v>
          </cell>
          <cell r="R32">
            <v>2.5781077594470674E-3</v>
          </cell>
          <cell r="S32">
            <v>3.2972421369471877E-3</v>
          </cell>
          <cell r="T32">
            <v>3.8224365645273392E-3</v>
          </cell>
          <cell r="U32">
            <v>3.9530078428365954E-3</v>
          </cell>
          <cell r="V32">
            <v>1.7643940054104799E-3</v>
          </cell>
          <cell r="W32">
            <v>2.5431012599832978E-3</v>
          </cell>
          <cell r="X32">
            <v>3.5247234753276956E-3</v>
          </cell>
          <cell r="Y32">
            <v>6.339113112661437E-3</v>
          </cell>
          <cell r="Z32">
            <v>4.6085698590752171E-3</v>
          </cell>
          <cell r="AA32">
            <v>4.5572222498809793E-3</v>
          </cell>
          <cell r="AB32">
            <v>5.0966556435972877E-3</v>
          </cell>
          <cell r="AC32">
            <v>5.3272351972929516E-3</v>
          </cell>
          <cell r="AD32">
            <v>3.2733725077135323E-3</v>
          </cell>
          <cell r="AE32">
            <v>3.5611649472320019E-3</v>
          </cell>
          <cell r="AF32">
            <v>5.2025981075312982E-3</v>
          </cell>
        </row>
        <row r="33">
          <cell r="A33" t="str">
            <v>SCC</v>
          </cell>
          <cell r="B33">
            <v>1.7853833799094377E-3</v>
          </cell>
          <cell r="C33">
            <v>1.0116147457236159E-2</v>
          </cell>
          <cell r="D33">
            <v>6.3579157901898645E-3</v>
          </cell>
          <cell r="E33">
            <v>5.6207723650445749E-3</v>
          </cell>
          <cell r="F33">
            <v>3.8170132738369611E-3</v>
          </cell>
          <cell r="G33">
            <v>7.9278493725721284E-3</v>
          </cell>
          <cell r="H33">
            <v>1.0168974962658891E-2</v>
          </cell>
          <cell r="I33">
            <v>4.0612805356190721E-3</v>
          </cell>
          <cell r="J33">
            <v>4.4510063417396968E-3</v>
          </cell>
          <cell r="K33">
            <v>4.1148851008320541E-3</v>
          </cell>
          <cell r="L33">
            <v>9.4746936323196647E-3</v>
          </cell>
          <cell r="M33">
            <v>8.8310074634245506E-3</v>
          </cell>
          <cell r="N33">
            <v>6.1530704997073762E-3</v>
          </cell>
          <cell r="O33">
            <v>4.5868973486697323E-3</v>
          </cell>
          <cell r="P33">
            <v>6.4624019767600908E-3</v>
          </cell>
          <cell r="Q33">
            <v>2.0250920676338929E-3</v>
          </cell>
          <cell r="R33">
            <v>5.5553110749456784E-3</v>
          </cell>
          <cell r="S33">
            <v>7.0373243304190933E-3</v>
          </cell>
          <cell r="T33">
            <v>1.0541737328222269E-2</v>
          </cell>
          <cell r="U33">
            <v>1.1438687484801249E-2</v>
          </cell>
          <cell r="V33">
            <v>5.9030046915974476E-3</v>
          </cell>
          <cell r="W33">
            <v>6.7299584229313638E-3</v>
          </cell>
          <cell r="X33">
            <v>9.4045765959275881E-3</v>
          </cell>
          <cell r="Y33">
            <v>1.0249099909912268E-2</v>
          </cell>
          <cell r="Z33">
            <v>7.1579634079886097E-3</v>
          </cell>
          <cell r="AA33">
            <v>8.6307434856846381E-3</v>
          </cell>
          <cell r="AB33">
            <v>7.2278751030797651E-3</v>
          </cell>
          <cell r="AC33">
            <v>8.5880232374099565E-3</v>
          </cell>
          <cell r="AD33">
            <v>6.7601809399465982E-3</v>
          </cell>
          <cell r="AE33">
            <v>7.5667918176636033E-3</v>
          </cell>
          <cell r="AF33">
            <v>2.167761066503029E-3</v>
          </cell>
          <cell r="AG33">
            <v>9.0540992720456667E-3</v>
          </cell>
        </row>
        <row r="34">
          <cell r="A34" t="str">
            <v>SCCC</v>
          </cell>
          <cell r="B34">
            <v>2.154819736827164E-3</v>
          </cell>
          <cell r="C34">
            <v>1.1566019165904426E-2</v>
          </cell>
          <cell r="D34">
            <v>6.5220562557825002E-3</v>
          </cell>
          <cell r="E34">
            <v>6.8750780286986968E-3</v>
          </cell>
          <cell r="F34">
            <v>5.5556923903222937E-3</v>
          </cell>
          <cell r="G34">
            <v>7.4584501161663805E-3</v>
          </cell>
          <cell r="H34">
            <v>1.0014384974150914E-2</v>
          </cell>
          <cell r="I34">
            <v>4.7216250091162088E-3</v>
          </cell>
          <cell r="J34">
            <v>4.257668653176571E-3</v>
          </cell>
          <cell r="K34">
            <v>4.9765384686930054E-3</v>
          </cell>
          <cell r="L34">
            <v>1.0049770603962924E-2</v>
          </cell>
          <cell r="M34">
            <v>1.183580643033047E-2</v>
          </cell>
          <cell r="N34">
            <v>5.5221887113060149E-3</v>
          </cell>
          <cell r="O34">
            <v>5.5338525896725561E-3</v>
          </cell>
          <cell r="P34">
            <v>6.8922188281634201E-3</v>
          </cell>
          <cell r="Q34">
            <v>2.9616110401932843E-3</v>
          </cell>
          <cell r="R34">
            <v>5.7678599510111164E-3</v>
          </cell>
          <cell r="S34">
            <v>7.3351344369241584E-3</v>
          </cell>
          <cell r="T34">
            <v>9.7196328571571497E-3</v>
          </cell>
          <cell r="U34">
            <v>1.0413416773690329E-2</v>
          </cell>
          <cell r="V34">
            <v>4.9363583021613099E-3</v>
          </cell>
          <cell r="W34">
            <v>7.5641493729647338E-3</v>
          </cell>
          <cell r="X34">
            <v>7.9966086305556568E-3</v>
          </cell>
          <cell r="Y34">
            <v>1.1716440949660324E-2</v>
          </cell>
          <cell r="Z34">
            <v>7.7526188640861995E-3</v>
          </cell>
          <cell r="AA34">
            <v>9.1117333803551609E-3</v>
          </cell>
          <cell r="AB34">
            <v>8.8249126138562357E-3</v>
          </cell>
          <cell r="AC34">
            <v>9.2176015734168441E-3</v>
          </cell>
          <cell r="AD34">
            <v>6.8643692152247481E-3</v>
          </cell>
          <cell r="AE34">
            <v>6.9870860095731504E-3</v>
          </cell>
          <cell r="AF34">
            <v>3.6280383567479789E-3</v>
          </cell>
          <cell r="AG34">
            <v>6.0519088863019346E-3</v>
          </cell>
          <cell r="AH34">
            <v>7.9930282108195867E-3</v>
          </cell>
        </row>
        <row r="35">
          <cell r="A35" t="str">
            <v>SCB</v>
          </cell>
          <cell r="B35">
            <v>2.9934701404329671E-3</v>
          </cell>
          <cell r="C35">
            <v>9.9076453934492589E-3</v>
          </cell>
          <cell r="D35">
            <v>7.8451136020819077E-3</v>
          </cell>
          <cell r="E35">
            <v>5.5862587380309065E-3</v>
          </cell>
          <cell r="F35">
            <v>3.932137603268525E-3</v>
          </cell>
          <cell r="G35">
            <v>8.4449196868403281E-3</v>
          </cell>
          <cell r="H35">
            <v>8.3056577713616908E-3</v>
          </cell>
          <cell r="I35">
            <v>6.0816031386719269E-3</v>
          </cell>
          <cell r="J35">
            <v>4.2530357723228286E-3</v>
          </cell>
          <cell r="K35">
            <v>4.4588884012338285E-3</v>
          </cell>
          <cell r="L35">
            <v>7.0835205165464552E-3</v>
          </cell>
          <cell r="M35">
            <v>8.6257604918999371E-3</v>
          </cell>
          <cell r="N35">
            <v>5.1998315471282639E-3</v>
          </cell>
          <cell r="O35">
            <v>4.0945029698565213E-3</v>
          </cell>
          <cell r="P35">
            <v>4.9053446943074092E-3</v>
          </cell>
          <cell r="Q35">
            <v>1.6085638073706169E-3</v>
          </cell>
          <cell r="R35">
            <v>5.474117068304093E-3</v>
          </cell>
          <cell r="S35">
            <v>4.9129868349108751E-3</v>
          </cell>
          <cell r="T35">
            <v>9.0026289821969405E-3</v>
          </cell>
          <cell r="U35">
            <v>9.4260065057251204E-3</v>
          </cell>
          <cell r="V35">
            <v>6.04210430550149E-3</v>
          </cell>
          <cell r="W35">
            <v>5.6019256993682376E-3</v>
          </cell>
          <cell r="X35">
            <v>8.0359729384128255E-3</v>
          </cell>
          <cell r="Y35">
            <v>1.0031498579925916E-2</v>
          </cell>
          <cell r="Z35">
            <v>5.9734246903226694E-3</v>
          </cell>
          <cell r="AA35">
            <v>7.2323897033652398E-3</v>
          </cell>
          <cell r="AB35">
            <v>7.0786389578727108E-3</v>
          </cell>
          <cell r="AC35">
            <v>8.9477049991889407E-3</v>
          </cell>
          <cell r="AD35">
            <v>6.9519800502416138E-3</v>
          </cell>
          <cell r="AE35">
            <v>6.6598293256833795E-3</v>
          </cell>
          <cell r="AF35">
            <v>1.3830881661340262E-3</v>
          </cell>
          <cell r="AG35">
            <v>5.781288854418273E-3</v>
          </cell>
          <cell r="AH35">
            <v>5.4402543544858888E-3</v>
          </cell>
          <cell r="AI35">
            <v>7.8288219167804637E-3</v>
          </cell>
        </row>
        <row r="36">
          <cell r="A36" t="str">
            <v>MAKRO</v>
          </cell>
          <cell r="B36">
            <v>2.7248120911758968E-3</v>
          </cell>
          <cell r="C36">
            <v>9.1221715476188705E-3</v>
          </cell>
          <cell r="D36">
            <v>5.3002331914781776E-3</v>
          </cell>
          <cell r="E36">
            <v>6.3194759280819305E-3</v>
          </cell>
          <cell r="F36">
            <v>3.6805709558722262E-3</v>
          </cell>
          <cell r="G36">
            <v>6.5025095589275866E-3</v>
          </cell>
          <cell r="H36">
            <v>8.0723410065614842E-3</v>
          </cell>
          <cell r="I36">
            <v>4.8711269876136375E-3</v>
          </cell>
          <cell r="J36">
            <v>6.2123557790378856E-3</v>
          </cell>
          <cell r="K36">
            <v>3.5903622094072257E-3</v>
          </cell>
          <cell r="L36">
            <v>7.6077441984115039E-3</v>
          </cell>
          <cell r="M36">
            <v>1.0123310153702231E-2</v>
          </cell>
          <cell r="N36">
            <v>5.3208519171055908E-3</v>
          </cell>
          <cell r="O36">
            <v>5.8613838698077852E-3</v>
          </cell>
          <cell r="P36">
            <v>5.231805559473523E-3</v>
          </cell>
          <cell r="Q36">
            <v>2.0362334619564021E-3</v>
          </cell>
          <cell r="R36">
            <v>5.1438807255704926E-3</v>
          </cell>
          <cell r="S36">
            <v>5.7724552510374331E-3</v>
          </cell>
          <cell r="T36">
            <v>6.9840592243126196E-3</v>
          </cell>
          <cell r="U36">
            <v>8.8292100397315901E-3</v>
          </cell>
          <cell r="V36">
            <v>3.8438411202361498E-3</v>
          </cell>
          <cell r="W36">
            <v>5.6714142175286961E-3</v>
          </cell>
          <cell r="X36">
            <v>6.9490953907362383E-3</v>
          </cell>
          <cell r="Y36">
            <v>9.7975761535345051E-3</v>
          </cell>
          <cell r="Z36">
            <v>6.1985438353199841E-3</v>
          </cell>
          <cell r="AA36">
            <v>6.3989922952531319E-3</v>
          </cell>
          <cell r="AB36">
            <v>7.3754806787344994E-3</v>
          </cell>
          <cell r="AC36">
            <v>8.2161519918038956E-3</v>
          </cell>
          <cell r="AD36">
            <v>5.747171604650895E-3</v>
          </cell>
          <cell r="AE36">
            <v>5.5415745883253742E-3</v>
          </cell>
          <cell r="AF36">
            <v>3.3153554946090185E-3</v>
          </cell>
          <cell r="AG36">
            <v>4.0769390234908359E-3</v>
          </cell>
          <cell r="AH36">
            <v>5.5576485111947689E-3</v>
          </cell>
          <cell r="AI36">
            <v>4.6071538092631063E-3</v>
          </cell>
          <cell r="AJ36">
            <v>8.9025095669801654E-3</v>
          </cell>
        </row>
        <row r="37">
          <cell r="A37" t="str">
            <v>TSTH</v>
          </cell>
          <cell r="B37">
            <v>4.6004385924365903E-3</v>
          </cell>
          <cell r="C37">
            <v>2.3616449914954797E-2</v>
          </cell>
          <cell r="D37">
            <v>1.4189353657467043E-2</v>
          </cell>
          <cell r="E37">
            <v>1.457231445832338E-2</v>
          </cell>
          <cell r="F37">
            <v>1.2035483331480391E-2</v>
          </cell>
          <cell r="G37">
            <v>1.6211961616522948E-2</v>
          </cell>
          <cell r="H37">
            <v>2.3255391217424922E-2</v>
          </cell>
          <cell r="I37">
            <v>8.5030154525348803E-3</v>
          </cell>
          <cell r="J37">
            <v>8.4416111917319653E-3</v>
          </cell>
          <cell r="K37">
            <v>9.9108644272272416E-3</v>
          </cell>
          <cell r="L37">
            <v>2.2137916943056002E-2</v>
          </cell>
          <cell r="M37">
            <v>2.6251055723255947E-2</v>
          </cell>
          <cell r="N37">
            <v>1.1466419641904389E-2</v>
          </cell>
          <cell r="O37">
            <v>1.2075479201004151E-2</v>
          </cell>
          <cell r="P37">
            <v>1.2972415462123672E-2</v>
          </cell>
          <cell r="Q37">
            <v>5.5291618772793502E-3</v>
          </cell>
          <cell r="R37">
            <v>1.3409711239431405E-2</v>
          </cell>
          <cell r="S37">
            <v>1.4191144491448383E-2</v>
          </cell>
          <cell r="T37">
            <v>2.1546500029695142E-2</v>
          </cell>
          <cell r="U37">
            <v>2.0238370559841592E-2</v>
          </cell>
          <cell r="V37">
            <v>1.0776933800183144E-2</v>
          </cell>
          <cell r="W37">
            <v>1.6528728234205384E-2</v>
          </cell>
          <cell r="X37">
            <v>1.7705320805308539E-2</v>
          </cell>
          <cell r="Y37">
            <v>2.5377076767041627E-2</v>
          </cell>
          <cell r="Z37">
            <v>1.5960584372299538E-2</v>
          </cell>
          <cell r="AA37">
            <v>1.7312090598665831E-2</v>
          </cell>
          <cell r="AB37">
            <v>2.0693087802411064E-2</v>
          </cell>
          <cell r="AC37">
            <v>2.3313120022424878E-2</v>
          </cell>
          <cell r="AD37">
            <v>1.6514150660590639E-2</v>
          </cell>
          <cell r="AE37">
            <v>1.6042832422782583E-2</v>
          </cell>
          <cell r="AF37">
            <v>9.2859199817813751E-3</v>
          </cell>
          <cell r="AG37">
            <v>1.2805071806392758E-2</v>
          </cell>
          <cell r="AH37">
            <v>1.3550362946514512E-2</v>
          </cell>
          <cell r="AI37">
            <v>1.0613149381307887E-2</v>
          </cell>
          <cell r="AJ37">
            <v>1.1284344802959787E-2</v>
          </cell>
          <cell r="AK37">
            <v>3.6585527420986051E-2</v>
          </cell>
        </row>
        <row r="38">
          <cell r="A38" t="str">
            <v>THAI</v>
          </cell>
          <cell r="B38">
            <v>3.3124081653691721E-3</v>
          </cell>
          <cell r="C38">
            <v>1.5345251236318294E-2</v>
          </cell>
          <cell r="D38">
            <v>9.224744315186776E-3</v>
          </cell>
          <cell r="E38">
            <v>7.4060835031998966E-3</v>
          </cell>
          <cell r="F38">
            <v>6.003152203936735E-3</v>
          </cell>
          <cell r="G38">
            <v>1.0119468657288504E-2</v>
          </cell>
          <cell r="H38">
            <v>1.4639703069179005E-2</v>
          </cell>
          <cell r="I38">
            <v>3.9330158359939743E-3</v>
          </cell>
          <cell r="J38">
            <v>4.5107277749453049E-3</v>
          </cell>
          <cell r="K38">
            <v>5.8953735211800225E-3</v>
          </cell>
          <cell r="L38">
            <v>1.5532267615437809E-2</v>
          </cell>
          <cell r="M38">
            <v>1.5331612337833587E-2</v>
          </cell>
          <cell r="N38">
            <v>9.5776169008684048E-3</v>
          </cell>
          <cell r="O38">
            <v>8.8265123731533449E-3</v>
          </cell>
          <cell r="P38">
            <v>1.2193429075660227E-2</v>
          </cell>
          <cell r="Q38">
            <v>2.9584840518090908E-3</v>
          </cell>
          <cell r="R38">
            <v>9.3780202197998562E-3</v>
          </cell>
          <cell r="S38">
            <v>9.5350974204742121E-3</v>
          </cell>
          <cell r="T38">
            <v>1.6501034362927873E-2</v>
          </cell>
          <cell r="U38">
            <v>1.228388789873117E-2</v>
          </cell>
          <cell r="V38">
            <v>7.6320439679303199E-3</v>
          </cell>
          <cell r="W38">
            <v>1.1105041958464727E-2</v>
          </cell>
          <cell r="X38">
            <v>1.1770484327504766E-2</v>
          </cell>
          <cell r="Y38">
            <v>1.7425764392350974E-2</v>
          </cell>
          <cell r="Z38">
            <v>9.9446979228646412E-3</v>
          </cell>
          <cell r="AA38">
            <v>1.2054041791891804E-2</v>
          </cell>
          <cell r="AB38">
            <v>1.2428405067430467E-2</v>
          </cell>
          <cell r="AC38">
            <v>1.4886608732329604E-2</v>
          </cell>
          <cell r="AD38">
            <v>1.1405861524585221E-2</v>
          </cell>
          <cell r="AE38">
            <v>1.0656255895244986E-2</v>
          </cell>
          <cell r="AF38">
            <v>3.4445562748411729E-3</v>
          </cell>
          <cell r="AG38">
            <v>8.0966000666395019E-3</v>
          </cell>
          <cell r="AH38">
            <v>8.9145990870845293E-3</v>
          </cell>
          <cell r="AI38">
            <v>8.421253782211471E-3</v>
          </cell>
          <cell r="AJ38">
            <v>6.7583894029325971E-3</v>
          </cell>
          <cell r="AK38">
            <v>1.8390508881929599E-2</v>
          </cell>
          <cell r="AL38">
            <v>2.5378391036171236E-2</v>
          </cell>
        </row>
        <row r="39">
          <cell r="A39" t="str">
            <v>TOP</v>
          </cell>
          <cell r="B39">
            <v>3.3562295918746297E-3</v>
          </cell>
          <cell r="C39">
            <v>1.712557170961785E-2</v>
          </cell>
          <cell r="D39">
            <v>1.1641422707569246E-2</v>
          </cell>
          <cell r="E39">
            <v>1.135037535078748E-2</v>
          </cell>
          <cell r="F39">
            <v>8.1819176929827948E-3</v>
          </cell>
          <cell r="G39">
            <v>1.2574138715809063E-2</v>
          </cell>
          <cell r="H39">
            <v>1.9585980283335733E-2</v>
          </cell>
          <cell r="I39">
            <v>5.3626054765380342E-3</v>
          </cell>
          <cell r="J39">
            <v>7.8977895677490376E-3</v>
          </cell>
          <cell r="K39">
            <v>8.061756177317846E-3</v>
          </cell>
          <cell r="L39">
            <v>1.7470123869276183E-2</v>
          </cell>
          <cell r="M39">
            <v>1.7807674935736834E-2</v>
          </cell>
          <cell r="N39">
            <v>9.2404509367522251E-3</v>
          </cell>
          <cell r="O39">
            <v>7.4380999021627526E-3</v>
          </cell>
          <cell r="P39">
            <v>1.1852851472379761E-2</v>
          </cell>
          <cell r="Q39">
            <v>3.2018371372108129E-3</v>
          </cell>
          <cell r="R39">
            <v>9.3346796352462881E-3</v>
          </cell>
          <cell r="S39">
            <v>1.2391094172068986E-2</v>
          </cell>
          <cell r="T39">
            <v>2.1163457961157095E-2</v>
          </cell>
          <cell r="U39">
            <v>1.8381389467747429E-2</v>
          </cell>
          <cell r="V39">
            <v>9.0118859155532537E-3</v>
          </cell>
          <cell r="W39">
            <v>1.3319710177297149E-2</v>
          </cell>
          <cell r="X39">
            <v>1.5559855297932683E-2</v>
          </cell>
          <cell r="Y39">
            <v>1.902902734238044E-2</v>
          </cell>
          <cell r="Z39">
            <v>1.2574367552559168E-2</v>
          </cell>
          <cell r="AA39">
            <v>1.3416336888167384E-2</v>
          </cell>
          <cell r="AB39">
            <v>1.583345339556555E-2</v>
          </cell>
          <cell r="AC39">
            <v>1.4679894705375779E-2</v>
          </cell>
          <cell r="AD39">
            <v>1.3924138292351472E-2</v>
          </cell>
          <cell r="AE39">
            <v>1.3839795275499129E-2</v>
          </cell>
          <cell r="AF39">
            <v>5.179192450045925E-3</v>
          </cell>
          <cell r="AG39">
            <v>1.1293032020099875E-2</v>
          </cell>
          <cell r="AH39">
            <v>1.0949790152728525E-2</v>
          </cell>
          <cell r="AI39">
            <v>9.5091435983950708E-3</v>
          </cell>
          <cell r="AJ39">
            <v>9.0052743807843127E-3</v>
          </cell>
          <cell r="AK39">
            <v>2.4255359828168115E-2</v>
          </cell>
          <cell r="AL39">
            <v>1.6838853757588413E-2</v>
          </cell>
          <cell r="AM39">
            <v>2.5389261720974741E-2</v>
          </cell>
        </row>
        <row r="40">
          <cell r="A40" t="str">
            <v>TPC</v>
          </cell>
          <cell r="B40">
            <v>2.3846734613984762E-3</v>
          </cell>
          <cell r="C40">
            <v>1.2272559534572911E-2</v>
          </cell>
          <cell r="D40">
            <v>7.5170214817441893E-3</v>
          </cell>
          <cell r="E40">
            <v>8.2601011004235277E-3</v>
          </cell>
          <cell r="F40">
            <v>5.5209994771736872E-3</v>
          </cell>
          <cell r="G40">
            <v>9.3793011461158707E-3</v>
          </cell>
          <cell r="H40">
            <v>1.2149890654580199E-2</v>
          </cell>
          <cell r="I40">
            <v>4.8531176831619286E-3</v>
          </cell>
          <cell r="J40">
            <v>5.268986908549626E-3</v>
          </cell>
          <cell r="K40">
            <v>5.7310599275739778E-3</v>
          </cell>
          <cell r="L40">
            <v>1.1279650939018813E-2</v>
          </cell>
          <cell r="M40">
            <v>1.2083877931158679E-2</v>
          </cell>
          <cell r="N40">
            <v>5.6824182936426257E-3</v>
          </cell>
          <cell r="O40">
            <v>4.09465009224855E-3</v>
          </cell>
          <cell r="P40">
            <v>7.4753319662754251E-3</v>
          </cell>
          <cell r="Q40">
            <v>2.1558094538158884E-3</v>
          </cell>
          <cell r="R40">
            <v>6.4025776917299004E-3</v>
          </cell>
          <cell r="S40">
            <v>8.0895146018083314E-3</v>
          </cell>
          <cell r="T40">
            <v>1.4314210404447067E-2</v>
          </cell>
          <cell r="U40">
            <v>1.0839671604843901E-2</v>
          </cell>
          <cell r="V40">
            <v>5.5263348871206069E-3</v>
          </cell>
          <cell r="W40">
            <v>9.9431077852819589E-3</v>
          </cell>
          <cell r="X40">
            <v>9.4136226488934632E-3</v>
          </cell>
          <cell r="Y40">
            <v>1.2724246127551344E-2</v>
          </cell>
          <cell r="Z40">
            <v>7.9133797619817293E-3</v>
          </cell>
          <cell r="AA40">
            <v>8.4363831273924147E-3</v>
          </cell>
          <cell r="AB40">
            <v>1.1048639654195341E-2</v>
          </cell>
          <cell r="AC40">
            <v>9.8025372682108373E-3</v>
          </cell>
          <cell r="AD40">
            <v>8.2447996727143483E-3</v>
          </cell>
          <cell r="AE40">
            <v>8.1840471945238205E-3</v>
          </cell>
          <cell r="AF40">
            <v>3.2700217366036385E-3</v>
          </cell>
          <cell r="AG40">
            <v>6.5381868316339593E-3</v>
          </cell>
          <cell r="AH40">
            <v>6.8765238523483142E-3</v>
          </cell>
          <cell r="AI40">
            <v>6.0732990148511298E-3</v>
          </cell>
          <cell r="AJ40">
            <v>6.2610684342306513E-3</v>
          </cell>
          <cell r="AK40">
            <v>1.6804498331749549E-2</v>
          </cell>
          <cell r="AL40">
            <v>9.4678902394740791E-3</v>
          </cell>
          <cell r="AM40">
            <v>1.543443369602015E-2</v>
          </cell>
          <cell r="AN40">
            <v>1.3318708833365016E-2</v>
          </cell>
        </row>
        <row r="41">
          <cell r="A41" t="str">
            <v>TUF</v>
          </cell>
          <cell r="B41">
            <v>1.6392296932256441E-3</v>
          </cell>
          <cell r="C41">
            <v>5.1134584064107232E-3</v>
          </cell>
          <cell r="D41">
            <v>2.4665504447701526E-3</v>
          </cell>
          <cell r="E41">
            <v>2.5983541490664304E-3</v>
          </cell>
          <cell r="F41">
            <v>2.1943767453499797E-3</v>
          </cell>
          <cell r="G41">
            <v>1.8091221813027777E-3</v>
          </cell>
          <cell r="H41">
            <v>4.0125102458969455E-3</v>
          </cell>
          <cell r="I41">
            <v>1.0012643629125238E-3</v>
          </cell>
          <cell r="J41">
            <v>1.9099167341703872E-3</v>
          </cell>
          <cell r="K41">
            <v>2.6437997661936815E-3</v>
          </cell>
          <cell r="L41">
            <v>4.8971217388863184E-3</v>
          </cell>
          <cell r="M41">
            <v>5.9609902370039748E-3</v>
          </cell>
          <cell r="N41">
            <v>3.4011872390903703E-3</v>
          </cell>
          <cell r="O41">
            <v>3.6247384364723806E-3</v>
          </cell>
          <cell r="P41">
            <v>4.0764459904781385E-3</v>
          </cell>
          <cell r="Q41">
            <v>1.1197088418052207E-3</v>
          </cell>
          <cell r="R41">
            <v>3.7580051197849611E-3</v>
          </cell>
          <cell r="S41">
            <v>2.5866241479872319E-3</v>
          </cell>
          <cell r="T41">
            <v>3.888722719945439E-3</v>
          </cell>
          <cell r="U41">
            <v>4.0197411354034145E-3</v>
          </cell>
          <cell r="V41">
            <v>2.2901395955351551E-3</v>
          </cell>
          <cell r="W41">
            <v>4.3049950970526487E-3</v>
          </cell>
          <cell r="X41">
            <v>2.8825885681064436E-3</v>
          </cell>
          <cell r="Y41">
            <v>5.1648763366124823E-3</v>
          </cell>
          <cell r="Z41">
            <v>2.1889806307151022E-3</v>
          </cell>
          <cell r="AA41">
            <v>3.834315808096954E-3</v>
          </cell>
          <cell r="AB41">
            <v>4.4321753485306262E-3</v>
          </cell>
          <cell r="AC41">
            <v>5.3381740835602874E-3</v>
          </cell>
          <cell r="AD41">
            <v>2.7158357364897951E-3</v>
          </cell>
          <cell r="AE41">
            <v>2.3912658820481117E-3</v>
          </cell>
          <cell r="AF41">
            <v>1.2360674362414347E-3</v>
          </cell>
          <cell r="AG41">
            <v>1.9932916430335456E-3</v>
          </cell>
          <cell r="AH41">
            <v>2.5121772499926125E-3</v>
          </cell>
          <cell r="AI41">
            <v>1.8132453006550419E-3</v>
          </cell>
          <cell r="AJ41">
            <v>2.74158454823637E-3</v>
          </cell>
          <cell r="AK41">
            <v>7.7145977458650495E-3</v>
          </cell>
          <cell r="AL41">
            <v>5.341018165464958E-3</v>
          </cell>
          <cell r="AM41">
            <v>4.2271930270908397E-3</v>
          </cell>
          <cell r="AN41">
            <v>3.0468503968687274E-3</v>
          </cell>
          <cell r="AO41">
            <v>6.0046484155834162E-3</v>
          </cell>
        </row>
        <row r="42">
          <cell r="A42" t="str">
            <v>TCAP</v>
          </cell>
          <cell r="B42">
            <v>5.2306677510227193E-3</v>
          </cell>
          <cell r="C42">
            <v>1.5916124735132327E-2</v>
          </cell>
          <cell r="D42">
            <v>1.1269030590949096E-2</v>
          </cell>
          <cell r="E42">
            <v>1.0496953489052368E-2</v>
          </cell>
          <cell r="F42">
            <v>7.3531640467314708E-3</v>
          </cell>
          <cell r="G42">
            <v>1.2216618864151346E-2</v>
          </cell>
          <cell r="H42">
            <v>1.6846645623818855E-2</v>
          </cell>
          <cell r="I42">
            <v>8.5663515056979243E-3</v>
          </cell>
          <cell r="J42">
            <v>5.2119110624924657E-3</v>
          </cell>
          <cell r="K42">
            <v>6.2620183189489847E-3</v>
          </cell>
          <cell r="L42">
            <v>1.370604964766757E-2</v>
          </cell>
          <cell r="M42">
            <v>1.7200014791848028E-2</v>
          </cell>
          <cell r="N42">
            <v>8.197573432160675E-3</v>
          </cell>
          <cell r="O42">
            <v>9.3935526433537395E-3</v>
          </cell>
          <cell r="P42">
            <v>1.006843997268507E-2</v>
          </cell>
          <cell r="Q42">
            <v>1.8947036573379481E-3</v>
          </cell>
          <cell r="R42">
            <v>8.3054035275779512E-3</v>
          </cell>
          <cell r="S42">
            <v>7.9207162957393475E-3</v>
          </cell>
          <cell r="T42">
            <v>1.2765366723669102E-2</v>
          </cell>
          <cell r="U42">
            <v>1.2350636934155015E-2</v>
          </cell>
          <cell r="V42">
            <v>7.215132547216405E-3</v>
          </cell>
          <cell r="W42">
            <v>1.1042769982658058E-2</v>
          </cell>
          <cell r="X42">
            <v>1.242285959273815E-2</v>
          </cell>
          <cell r="Y42">
            <v>1.8755824834960477E-2</v>
          </cell>
          <cell r="Z42">
            <v>1.0072643927806978E-2</v>
          </cell>
          <cell r="AA42">
            <v>1.0801439250995986E-2</v>
          </cell>
          <cell r="AB42">
            <v>1.3831702503063176E-2</v>
          </cell>
          <cell r="AC42">
            <v>1.5441978149933326E-2</v>
          </cell>
          <cell r="AD42">
            <v>1.1042049899684528E-2</v>
          </cell>
          <cell r="AE42">
            <v>9.8067292770118858E-3</v>
          </cell>
          <cell r="AF42">
            <v>4.3642651902933913E-3</v>
          </cell>
          <cell r="AG42">
            <v>7.6125981520622716E-3</v>
          </cell>
          <cell r="AH42">
            <v>9.1011979823037142E-3</v>
          </cell>
          <cell r="AI42">
            <v>8.7460338883879399E-3</v>
          </cell>
          <cell r="AJ42">
            <v>9.1724056192750841E-3</v>
          </cell>
          <cell r="AK42">
            <v>2.0814863006580753E-2</v>
          </cell>
          <cell r="AL42">
            <v>1.4838673723857516E-2</v>
          </cell>
          <cell r="AM42">
            <v>1.6362280462815942E-2</v>
          </cell>
          <cell r="AN42">
            <v>1.1106142120093981E-2</v>
          </cell>
          <cell r="AO42">
            <v>5.0705855294485196E-3</v>
          </cell>
          <cell r="AP42">
            <v>2.2213830834228697E-2</v>
          </cell>
        </row>
        <row r="43">
          <cell r="A43" t="str">
            <v xml:space="preserve">TTA </v>
          </cell>
          <cell r="B43">
            <v>3.8196242147571875E-3</v>
          </cell>
          <cell r="C43">
            <v>2.141047587288706E-2</v>
          </cell>
          <cell r="D43">
            <v>1.1978812235463604E-2</v>
          </cell>
          <cell r="E43">
            <v>1.2718080205329619E-2</v>
          </cell>
          <cell r="F43">
            <v>9.3415304684048225E-3</v>
          </cell>
          <cell r="G43">
            <v>1.445558746538159E-2</v>
          </cell>
          <cell r="H43">
            <v>2.0525544948508591E-2</v>
          </cell>
          <cell r="I43">
            <v>8.1187353275977946E-3</v>
          </cell>
          <cell r="J43">
            <v>5.9376310030505412E-3</v>
          </cell>
          <cell r="K43">
            <v>8.656930545686517E-3</v>
          </cell>
          <cell r="L43">
            <v>1.8931019594825724E-2</v>
          </cell>
          <cell r="M43">
            <v>2.276565132439572E-2</v>
          </cell>
          <cell r="N43">
            <v>1.106812874546555E-2</v>
          </cell>
          <cell r="O43">
            <v>1.1155276250647932E-2</v>
          </cell>
          <cell r="P43">
            <v>1.0300548767916497E-2</v>
          </cell>
          <cell r="Q43">
            <v>3.9145658459135528E-3</v>
          </cell>
          <cell r="R43">
            <v>1.1650538157468806E-2</v>
          </cell>
          <cell r="S43">
            <v>1.2439581962831948E-2</v>
          </cell>
          <cell r="T43">
            <v>1.8342910454954026E-2</v>
          </cell>
          <cell r="U43">
            <v>1.7573608824325408E-2</v>
          </cell>
          <cell r="V43">
            <v>7.4836326539268784E-3</v>
          </cell>
          <cell r="W43">
            <v>1.514573519766689E-2</v>
          </cell>
          <cell r="X43">
            <v>1.4376276463969283E-2</v>
          </cell>
          <cell r="Y43">
            <v>2.1989172496467781E-2</v>
          </cell>
          <cell r="Z43">
            <v>1.3929589926899891E-2</v>
          </cell>
          <cell r="AA43">
            <v>1.4881315760319971E-2</v>
          </cell>
          <cell r="AB43">
            <v>1.9625058576246798E-2</v>
          </cell>
          <cell r="AC43">
            <v>1.9556981230691023E-2</v>
          </cell>
          <cell r="AD43">
            <v>1.4546099176996917E-2</v>
          </cell>
          <cell r="AE43">
            <v>1.3351432075224063E-2</v>
          </cell>
          <cell r="AF43">
            <v>7.3830893297037398E-3</v>
          </cell>
          <cell r="AG43">
            <v>1.0235874655116464E-2</v>
          </cell>
          <cell r="AH43">
            <v>1.230039705401851E-2</v>
          </cell>
          <cell r="AI43">
            <v>9.3528632130240701E-3</v>
          </cell>
          <cell r="AJ43">
            <v>1.0698241898825267E-2</v>
          </cell>
          <cell r="AK43">
            <v>2.9313590346069594E-2</v>
          </cell>
          <cell r="AL43">
            <v>1.5522512022944999E-2</v>
          </cell>
          <cell r="AM43">
            <v>2.0515589261354317E-2</v>
          </cell>
          <cell r="AN43">
            <v>1.5553895449331787E-2</v>
          </cell>
          <cell r="AO43">
            <v>5.5703980454195161E-3</v>
          </cell>
          <cell r="AP43">
            <v>1.8864665982598103E-2</v>
          </cell>
          <cell r="AQ43">
            <v>2.9092187998190487E-2</v>
          </cell>
        </row>
        <row r="44">
          <cell r="A44" t="str">
            <v>TMB</v>
          </cell>
          <cell r="B44">
            <v>4.048091233184713E-3</v>
          </cell>
          <cell r="C44">
            <v>1.8674246622968495E-2</v>
          </cell>
          <cell r="D44">
            <v>1.1649515810410087E-2</v>
          </cell>
          <cell r="E44">
            <v>1.0204411274629364E-2</v>
          </cell>
          <cell r="F44">
            <v>7.9534876863513477E-3</v>
          </cell>
          <cell r="G44">
            <v>1.2565100822637714E-2</v>
          </cell>
          <cell r="H44">
            <v>1.6784359218308377E-2</v>
          </cell>
          <cell r="I44">
            <v>7.6095312623517403E-3</v>
          </cell>
          <cell r="J44">
            <v>4.3739207669695E-3</v>
          </cell>
          <cell r="K44">
            <v>7.6010823773296167E-3</v>
          </cell>
          <cell r="L44">
            <v>1.7566427668200737E-2</v>
          </cell>
          <cell r="M44">
            <v>1.9518478881762245E-2</v>
          </cell>
          <cell r="N44">
            <v>1.0598183754797277E-2</v>
          </cell>
          <cell r="O44">
            <v>9.5798255611314002E-3</v>
          </cell>
          <cell r="P44">
            <v>1.3104167581392464E-2</v>
          </cell>
          <cell r="Q44">
            <v>4.0750213029098394E-3</v>
          </cell>
          <cell r="R44">
            <v>9.9549825718588669E-3</v>
          </cell>
          <cell r="S44">
            <v>1.1050758500589954E-2</v>
          </cell>
          <cell r="T44">
            <v>1.7699249952672615E-2</v>
          </cell>
          <cell r="U44">
            <v>1.5072202727331169E-2</v>
          </cell>
          <cell r="V44">
            <v>8.6814577226001291E-3</v>
          </cell>
          <cell r="W44">
            <v>1.2232538576685124E-2</v>
          </cell>
          <cell r="X44">
            <v>1.2905570712278247E-2</v>
          </cell>
          <cell r="Y44">
            <v>1.9668751468038686E-2</v>
          </cell>
          <cell r="Z44">
            <v>1.1647795986536518E-2</v>
          </cell>
          <cell r="AA44">
            <v>1.421545806548671E-2</v>
          </cell>
          <cell r="AB44">
            <v>1.4312574120493931E-2</v>
          </cell>
          <cell r="AC44">
            <v>1.8300315768660286E-2</v>
          </cell>
          <cell r="AD44">
            <v>1.2429893967198893E-2</v>
          </cell>
          <cell r="AE44">
            <v>1.1364339344339225E-2</v>
          </cell>
          <cell r="AF44">
            <v>4.5319811704036417E-3</v>
          </cell>
          <cell r="AG44">
            <v>9.2084311618157704E-3</v>
          </cell>
          <cell r="AH44">
            <v>1.0480526952657518E-2</v>
          </cell>
          <cell r="AI44">
            <v>9.3040704260986644E-3</v>
          </cell>
          <cell r="AJ44">
            <v>7.9594712648700158E-3</v>
          </cell>
          <cell r="AK44">
            <v>2.3645972426271492E-2</v>
          </cell>
          <cell r="AL44">
            <v>1.8814927597652652E-2</v>
          </cell>
          <cell r="AM44">
            <v>1.7733273202521362E-2</v>
          </cell>
          <cell r="AN44">
            <v>1.1946327712180443E-2</v>
          </cell>
          <cell r="AO44">
            <v>6.2523001009886902E-3</v>
          </cell>
          <cell r="AP44">
            <v>1.5833113279390954E-2</v>
          </cell>
          <cell r="AQ44">
            <v>2.0028357615930886E-2</v>
          </cell>
          <cell r="AR44">
            <v>2.4894909370816828E-2</v>
          </cell>
        </row>
        <row r="45">
          <cell r="A45" t="str">
            <v>SET50</v>
          </cell>
          <cell r="B45">
            <v>2.8651703980590902E-3</v>
          </cell>
          <cell r="C45">
            <v>1.1904400607397182E-2</v>
          </cell>
          <cell r="D45">
            <v>7.9842900283091812E-3</v>
          </cell>
          <cell r="E45">
            <v>7.2134036078011022E-3</v>
          </cell>
          <cell r="F45">
            <v>5.2214206492839617E-3</v>
          </cell>
          <cell r="G45">
            <v>8.9902996299752718E-3</v>
          </cell>
          <cell r="H45">
            <v>1.1516523332359002E-2</v>
          </cell>
          <cell r="I45">
            <v>5.2323479567835153E-3</v>
          </cell>
          <cell r="J45">
            <v>4.7907949046668624E-3</v>
          </cell>
          <cell r="K45">
            <v>4.9214503565274985E-3</v>
          </cell>
          <cell r="L45">
            <v>1.0468412947495093E-2</v>
          </cell>
          <cell r="M45">
            <v>1.177547136010831E-2</v>
          </cell>
          <cell r="N45">
            <v>6.1861497282550207E-3</v>
          </cell>
          <cell r="O45">
            <v>5.9098279850616116E-3</v>
          </cell>
          <cell r="P45">
            <v>6.9343241698758091E-3</v>
          </cell>
          <cell r="Q45">
            <v>2.3602017840878252E-3</v>
          </cell>
          <cell r="R45">
            <v>6.6557271861898406E-3</v>
          </cell>
          <cell r="S45">
            <v>7.0898160662224473E-3</v>
          </cell>
          <cell r="T45">
            <v>1.1212405012433087E-2</v>
          </cell>
          <cell r="U45">
            <v>1.0838556411446319E-2</v>
          </cell>
          <cell r="V45">
            <v>6.0608912234755632E-3</v>
          </cell>
          <cell r="W45">
            <v>8.0718549751929766E-3</v>
          </cell>
          <cell r="X45">
            <v>9.5313436675657157E-3</v>
          </cell>
          <cell r="Y45">
            <v>1.2631481490140551E-2</v>
          </cell>
          <cell r="Z45">
            <v>7.6374262153917002E-3</v>
          </cell>
          <cell r="AA45">
            <v>8.7807853341572654E-3</v>
          </cell>
          <cell r="AB45">
            <v>9.6299196008585407E-3</v>
          </cell>
          <cell r="AC45">
            <v>1.0290325955095818E-2</v>
          </cell>
          <cell r="AD45">
            <v>8.7321822259526956E-3</v>
          </cell>
          <cell r="AE45">
            <v>8.3778372565795362E-3</v>
          </cell>
          <cell r="AF45">
            <v>3.1373414347981958E-3</v>
          </cell>
          <cell r="AG45">
            <v>6.9810096040074342E-3</v>
          </cell>
          <cell r="AH45">
            <v>6.8669050091194799E-3</v>
          </cell>
          <cell r="AI45">
            <v>6.7038467609679938E-3</v>
          </cell>
          <cell r="AJ45">
            <v>5.8083309371511306E-3</v>
          </cell>
          <cell r="AK45">
            <v>1.514551563744037E-2</v>
          </cell>
          <cell r="AL45">
            <v>1.0415465247533081E-2</v>
          </cell>
          <cell r="AM45">
            <v>1.2668250022069333E-2</v>
          </cell>
          <cell r="AN45">
            <v>8.0306739574827306E-3</v>
          </cell>
          <cell r="AO45">
            <v>2.991967526493753E-3</v>
          </cell>
          <cell r="AP45">
            <v>1.0534247310953105E-2</v>
          </cell>
          <cell r="AQ45">
            <v>1.2952379247335034E-2</v>
          </cell>
          <cell r="AR45">
            <v>1.1730941310450289E-2</v>
          </cell>
          <cell r="AS45">
            <v>7.9997470823533028E-3</v>
          </cell>
        </row>
      </sheetData>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drawing" Target="../drawings/drawing1.xml"/><Relationship Id="rId5" Type="http://schemas.openxmlformats.org/officeDocument/2006/relationships/comments" Target="../comments2.xml"/><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printerSettings" Target="../printerSettings/printerSettings2.bin"/><Relationship Id="rId6" Type="http://schemas.openxmlformats.org/officeDocument/2006/relationships/comments" Target="../comments3.xml"/><Relationship Id="rId5" Type="http://schemas.openxmlformats.org/officeDocument/2006/relationships/oleObject" Target="../embeddings/oleObject5.bin"/><Relationship Id="rId4" Type="http://schemas.openxmlformats.org/officeDocument/2006/relationships/oleObject" Target="../embeddings/oleObject4.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AT128"/>
  <sheetViews>
    <sheetView tabSelected="1" topLeftCell="A85" zoomScale="55" zoomScaleNormal="55" workbookViewId="0">
      <selection activeCell="C105" sqref="C57:AT105"/>
    </sheetView>
  </sheetViews>
  <sheetFormatPr defaultRowHeight="15"/>
  <cols>
    <col min="1" max="1" width="12.42578125" bestFit="1" customWidth="1"/>
    <col min="2" max="2" width="29.42578125" bestFit="1" customWidth="1"/>
  </cols>
  <sheetData>
    <row r="1" spans="2:46">
      <c r="B1" s="1" t="s">
        <v>0</v>
      </c>
      <c r="C1" s="24">
        <v>2</v>
      </c>
      <c r="D1" s="25">
        <v>4</v>
      </c>
      <c r="E1" s="25">
        <v>6</v>
      </c>
      <c r="F1" s="25">
        <v>8</v>
      </c>
      <c r="G1" s="25">
        <v>10</v>
      </c>
      <c r="H1" s="25">
        <v>12</v>
      </c>
      <c r="I1" s="25">
        <v>14</v>
      </c>
      <c r="J1" s="25">
        <v>16</v>
      </c>
      <c r="K1" s="25">
        <v>18</v>
      </c>
      <c r="L1" s="25">
        <v>20</v>
      </c>
      <c r="M1" s="25">
        <v>22</v>
      </c>
      <c r="N1" s="25">
        <v>24</v>
      </c>
      <c r="O1" s="25">
        <v>26</v>
      </c>
      <c r="P1" s="25">
        <v>28</v>
      </c>
      <c r="Q1" s="25">
        <v>30</v>
      </c>
      <c r="R1" s="25">
        <v>32</v>
      </c>
      <c r="S1" s="25">
        <v>34</v>
      </c>
      <c r="T1" s="25">
        <v>36</v>
      </c>
      <c r="U1" s="25">
        <v>38</v>
      </c>
      <c r="V1" s="25">
        <v>40</v>
      </c>
      <c r="W1" s="25">
        <v>42</v>
      </c>
      <c r="X1" s="25">
        <v>44</v>
      </c>
      <c r="Y1" s="25">
        <v>46</v>
      </c>
      <c r="Z1" s="25">
        <v>48</v>
      </c>
      <c r="AA1" s="25">
        <v>50</v>
      </c>
      <c r="AB1" s="25">
        <v>52</v>
      </c>
      <c r="AC1" s="25">
        <v>54</v>
      </c>
      <c r="AD1" s="25">
        <v>56</v>
      </c>
      <c r="AE1" s="25">
        <v>60</v>
      </c>
      <c r="AF1" s="25">
        <v>62</v>
      </c>
      <c r="AG1" s="25">
        <v>64</v>
      </c>
      <c r="AH1" s="25">
        <v>66</v>
      </c>
      <c r="AI1" s="25">
        <v>70</v>
      </c>
      <c r="AJ1" s="25">
        <v>72</v>
      </c>
      <c r="AK1" s="25">
        <v>74</v>
      </c>
      <c r="AL1" s="25">
        <v>76</v>
      </c>
      <c r="AM1" s="25">
        <v>78</v>
      </c>
      <c r="AN1" s="25">
        <v>80</v>
      </c>
      <c r="AO1" s="25">
        <v>82</v>
      </c>
      <c r="AP1" s="25">
        <v>84</v>
      </c>
      <c r="AQ1" s="25">
        <v>86</v>
      </c>
      <c r="AR1" s="25">
        <v>88</v>
      </c>
      <c r="AS1" s="25">
        <v>90</v>
      </c>
      <c r="AT1" s="25">
        <v>92</v>
      </c>
    </row>
    <row r="2" spans="2:46">
      <c r="B2" s="5" t="s">
        <v>1</v>
      </c>
      <c r="C2" s="6" t="s">
        <v>2</v>
      </c>
      <c r="D2" s="6" t="s">
        <v>3</v>
      </c>
      <c r="E2" s="6" t="s">
        <v>4</v>
      </c>
      <c r="F2" s="6" t="s">
        <v>5</v>
      </c>
      <c r="G2" s="6" t="s">
        <v>6</v>
      </c>
      <c r="H2" s="6" t="s">
        <v>7</v>
      </c>
      <c r="I2" s="6" t="s">
        <v>8</v>
      </c>
      <c r="J2" s="6" t="s">
        <v>9</v>
      </c>
      <c r="K2" s="6" t="s">
        <v>10</v>
      </c>
      <c r="L2" s="6" t="s">
        <v>11</v>
      </c>
      <c r="M2" s="6" t="s">
        <v>12</v>
      </c>
      <c r="N2" s="6" t="s">
        <v>13</v>
      </c>
      <c r="O2" s="6" t="s">
        <v>14</v>
      </c>
      <c r="P2" s="6" t="s">
        <v>15</v>
      </c>
      <c r="Q2" s="6" t="s">
        <v>16</v>
      </c>
      <c r="R2" s="6" t="s">
        <v>17</v>
      </c>
      <c r="S2" s="6" t="s">
        <v>18</v>
      </c>
      <c r="T2" s="6" t="s">
        <v>19</v>
      </c>
      <c r="U2" s="6" t="s">
        <v>20</v>
      </c>
      <c r="V2" s="6" t="s">
        <v>21</v>
      </c>
      <c r="W2" s="6" t="s">
        <v>22</v>
      </c>
      <c r="X2" s="6" t="s">
        <v>23</v>
      </c>
      <c r="Y2" s="6" t="s">
        <v>24</v>
      </c>
      <c r="Z2" s="6" t="s">
        <v>25</v>
      </c>
      <c r="AA2" s="6" t="s">
        <v>26</v>
      </c>
      <c r="AB2" s="6" t="s">
        <v>27</v>
      </c>
      <c r="AC2" s="6" t="s">
        <v>28</v>
      </c>
      <c r="AD2" s="6" t="s">
        <v>29</v>
      </c>
      <c r="AE2" s="6" t="s">
        <v>30</v>
      </c>
      <c r="AF2" s="6" t="s">
        <v>31</v>
      </c>
      <c r="AG2" s="6" t="s">
        <v>32</v>
      </c>
      <c r="AH2" s="6" t="s">
        <v>33</v>
      </c>
      <c r="AI2" s="6" t="s">
        <v>34</v>
      </c>
      <c r="AJ2" s="6" t="s">
        <v>35</v>
      </c>
      <c r="AK2" s="6" t="s">
        <v>36</v>
      </c>
      <c r="AL2" s="6" t="s">
        <v>37</v>
      </c>
      <c r="AM2" s="6" t="s">
        <v>38</v>
      </c>
      <c r="AN2" s="6" t="s">
        <v>39</v>
      </c>
      <c r="AO2" s="6" t="s">
        <v>40</v>
      </c>
      <c r="AP2" s="6" t="s">
        <v>41</v>
      </c>
      <c r="AQ2" s="6" t="s">
        <v>42</v>
      </c>
      <c r="AR2" s="6" t="s">
        <v>43</v>
      </c>
      <c r="AS2" s="6" t="s">
        <v>44</v>
      </c>
      <c r="AT2" s="2" t="s">
        <v>45</v>
      </c>
    </row>
    <row r="3" spans="2:46">
      <c r="B3" s="3">
        <v>39719</v>
      </c>
      <c r="C3" s="4">
        <v>74</v>
      </c>
      <c r="D3" s="4">
        <v>33.25</v>
      </c>
      <c r="E3" s="4">
        <v>106</v>
      </c>
      <c r="F3" s="4">
        <v>32</v>
      </c>
      <c r="G3" s="4">
        <v>16.8</v>
      </c>
      <c r="H3" s="4">
        <v>17.399999999999999</v>
      </c>
      <c r="I3" s="4">
        <v>328.61</v>
      </c>
      <c r="J3" s="4">
        <v>20.8</v>
      </c>
      <c r="K3" s="4">
        <v>44</v>
      </c>
      <c r="L3" s="4">
        <v>33</v>
      </c>
      <c r="M3" s="4">
        <v>3.5</v>
      </c>
      <c r="N3" s="4">
        <v>17.3</v>
      </c>
      <c r="O3" s="4">
        <v>4.08</v>
      </c>
      <c r="P3" s="4">
        <v>5.4</v>
      </c>
      <c r="Q3" s="4">
        <v>15.8</v>
      </c>
      <c r="R3" s="4">
        <v>65</v>
      </c>
      <c r="S3" s="4">
        <v>28.25</v>
      </c>
      <c r="T3" s="4">
        <v>15</v>
      </c>
      <c r="U3" s="4">
        <v>4.12</v>
      </c>
      <c r="V3" s="4">
        <v>4.0599999999999996</v>
      </c>
      <c r="W3" s="4">
        <v>64.5</v>
      </c>
      <c r="X3" s="4">
        <v>9.15</v>
      </c>
      <c r="Y3" s="4">
        <v>6.02</v>
      </c>
      <c r="Z3" s="4">
        <v>6.4</v>
      </c>
      <c r="AA3" s="4">
        <v>20.7</v>
      </c>
      <c r="AB3" s="4">
        <v>10.27</v>
      </c>
      <c r="AC3" s="4">
        <v>15.6</v>
      </c>
      <c r="AD3" s="4">
        <v>7.25</v>
      </c>
      <c r="AE3" s="4">
        <v>136</v>
      </c>
      <c r="AF3" s="4">
        <v>236</v>
      </c>
      <c r="AG3" s="4">
        <v>36</v>
      </c>
      <c r="AH3" s="4">
        <v>134</v>
      </c>
      <c r="AI3" s="4">
        <v>167</v>
      </c>
      <c r="AJ3" s="4">
        <v>70.5</v>
      </c>
      <c r="AK3" s="4">
        <v>83</v>
      </c>
      <c r="AL3" s="4">
        <v>1.6099999999999999</v>
      </c>
      <c r="AM3" s="4">
        <v>12.5</v>
      </c>
      <c r="AN3" s="4">
        <v>43.75</v>
      </c>
      <c r="AO3" s="4">
        <v>18.100000000000001</v>
      </c>
      <c r="AP3" s="4">
        <v>18.23</v>
      </c>
      <c r="AQ3" s="4">
        <v>10.9</v>
      </c>
      <c r="AR3" s="4">
        <v>24.55</v>
      </c>
      <c r="AS3" s="4">
        <v>1.04</v>
      </c>
      <c r="AT3" s="4">
        <v>435.25</v>
      </c>
    </row>
    <row r="4" spans="2:46">
      <c r="B4" s="3">
        <v>39749</v>
      </c>
      <c r="C4" s="4">
        <v>62.79</v>
      </c>
      <c r="D4" s="4">
        <v>16</v>
      </c>
      <c r="E4" s="4">
        <v>63.5</v>
      </c>
      <c r="F4" s="4">
        <v>18.2</v>
      </c>
      <c r="G4" s="4">
        <v>11.8</v>
      </c>
      <c r="H4" s="4">
        <v>9.8000000000000007</v>
      </c>
      <c r="I4" s="4">
        <v>147.47999999999999</v>
      </c>
      <c r="J4" s="4">
        <v>16.100000000000001</v>
      </c>
      <c r="K4" s="4">
        <v>34.75</v>
      </c>
      <c r="L4" s="4">
        <v>23.7</v>
      </c>
      <c r="M4" s="4">
        <v>1.81</v>
      </c>
      <c r="N4" s="4">
        <v>7.85</v>
      </c>
      <c r="O4" s="4">
        <v>2.98</v>
      </c>
      <c r="P4" s="4">
        <v>3.98</v>
      </c>
      <c r="Q4" s="4">
        <v>11</v>
      </c>
      <c r="R4" s="4">
        <v>58</v>
      </c>
      <c r="S4" s="4">
        <v>19.5</v>
      </c>
      <c r="T4" s="4">
        <v>10</v>
      </c>
      <c r="U4" s="4">
        <v>2.2200000000000002</v>
      </c>
      <c r="V4" s="4">
        <v>2.2599999999999998</v>
      </c>
      <c r="W4" s="4">
        <v>48.75</v>
      </c>
      <c r="X4" s="4">
        <v>5.2</v>
      </c>
      <c r="Y4" s="4">
        <v>3.63</v>
      </c>
      <c r="Z4" s="4">
        <v>2.92</v>
      </c>
      <c r="AA4" s="4">
        <v>12.3</v>
      </c>
      <c r="AB4" s="4">
        <v>6.18</v>
      </c>
      <c r="AC4" s="4">
        <v>8</v>
      </c>
      <c r="AD4" s="4">
        <v>4.1399999999999997</v>
      </c>
      <c r="AE4" s="4">
        <v>81</v>
      </c>
      <c r="AF4" s="4">
        <v>148</v>
      </c>
      <c r="AG4" s="4">
        <v>28.75</v>
      </c>
      <c r="AH4" s="4">
        <v>99.5</v>
      </c>
      <c r="AI4" s="4">
        <v>108</v>
      </c>
      <c r="AJ4" s="4">
        <v>49.75</v>
      </c>
      <c r="AK4" s="4">
        <v>57.5</v>
      </c>
      <c r="AL4" s="4">
        <v>0.6</v>
      </c>
      <c r="AM4" s="4">
        <v>7.55</v>
      </c>
      <c r="AN4" s="4">
        <v>19.8</v>
      </c>
      <c r="AO4" s="4">
        <v>10.199999999999999</v>
      </c>
      <c r="AP4" s="4">
        <v>15.61</v>
      </c>
      <c r="AQ4" s="4">
        <v>5.25</v>
      </c>
      <c r="AR4" s="4">
        <v>9.4499999999999993</v>
      </c>
      <c r="AS4" s="4">
        <v>0.52</v>
      </c>
      <c r="AT4" s="4">
        <v>273.52</v>
      </c>
    </row>
    <row r="5" spans="2:46">
      <c r="B5" s="3">
        <v>39780</v>
      </c>
      <c r="C5" s="4">
        <v>69.069999999999993</v>
      </c>
      <c r="D5" s="4">
        <v>17.8</v>
      </c>
      <c r="E5" s="4">
        <v>65.5</v>
      </c>
      <c r="F5" s="4">
        <v>15.7</v>
      </c>
      <c r="G5" s="4">
        <v>12.6</v>
      </c>
      <c r="H5" s="4">
        <v>9.5500000000000007</v>
      </c>
      <c r="I5" s="4">
        <v>185.09</v>
      </c>
      <c r="J5" s="4">
        <v>17.600000000000001</v>
      </c>
      <c r="K5" s="4">
        <v>30</v>
      </c>
      <c r="L5" s="4">
        <v>18.8</v>
      </c>
      <c r="M5" s="4">
        <v>1.54</v>
      </c>
      <c r="N5" s="4">
        <v>9.6</v>
      </c>
      <c r="O5" s="4">
        <v>2.8</v>
      </c>
      <c r="P5" s="4">
        <v>5.3</v>
      </c>
      <c r="Q5" s="4">
        <v>10.4</v>
      </c>
      <c r="R5" s="4">
        <v>53.5</v>
      </c>
      <c r="S5" s="4">
        <v>20.399999999999999</v>
      </c>
      <c r="T5" s="4">
        <v>8.5</v>
      </c>
      <c r="U5" s="4">
        <v>1.87</v>
      </c>
      <c r="V5" s="4">
        <v>1.8</v>
      </c>
      <c r="W5" s="4">
        <v>42.5</v>
      </c>
      <c r="X5" s="4">
        <v>5.7</v>
      </c>
      <c r="Y5" s="4">
        <v>3.1</v>
      </c>
      <c r="Z5" s="4">
        <v>3.1</v>
      </c>
      <c r="AA5" s="4">
        <v>10.199999999999999</v>
      </c>
      <c r="AB5" s="4">
        <v>5.86</v>
      </c>
      <c r="AC5" s="4">
        <v>9.25</v>
      </c>
      <c r="AD5" s="4">
        <v>3.52</v>
      </c>
      <c r="AE5" s="4">
        <v>93.5</v>
      </c>
      <c r="AF5" s="4">
        <v>147</v>
      </c>
      <c r="AG5" s="4">
        <v>30.75</v>
      </c>
      <c r="AH5" s="4">
        <v>90</v>
      </c>
      <c r="AI5" s="4">
        <v>109</v>
      </c>
      <c r="AJ5" s="4">
        <v>48</v>
      </c>
      <c r="AK5" s="4">
        <v>62</v>
      </c>
      <c r="AL5" s="4">
        <v>0.66</v>
      </c>
      <c r="AM5" s="4">
        <v>7.55</v>
      </c>
      <c r="AN5" s="4">
        <v>19</v>
      </c>
      <c r="AO5" s="4">
        <v>10.7</v>
      </c>
      <c r="AP5" s="4">
        <v>16.73</v>
      </c>
      <c r="AQ5" s="4">
        <v>6.8</v>
      </c>
      <c r="AR5" s="4">
        <v>11.73</v>
      </c>
      <c r="AS5" s="4">
        <v>0.55000000000000004</v>
      </c>
      <c r="AT5" s="4">
        <v>279.83</v>
      </c>
    </row>
    <row r="6" spans="2:46">
      <c r="B6" s="3">
        <v>39810</v>
      </c>
      <c r="C6" s="4">
        <v>69.959999999999994</v>
      </c>
      <c r="D6" s="4">
        <v>20.6</v>
      </c>
      <c r="E6" s="4">
        <v>68.5</v>
      </c>
      <c r="F6" s="4">
        <v>17.600000000000001</v>
      </c>
      <c r="G6" s="4">
        <v>17</v>
      </c>
      <c r="H6" s="4">
        <v>9.3000000000000007</v>
      </c>
      <c r="I6" s="4">
        <v>223.69</v>
      </c>
      <c r="J6" s="4">
        <v>19.600000000000001</v>
      </c>
      <c r="K6" s="4">
        <v>36.75</v>
      </c>
      <c r="L6" s="4">
        <v>20.7</v>
      </c>
      <c r="M6" s="4">
        <v>1.71</v>
      </c>
      <c r="N6" s="4">
        <v>14.6</v>
      </c>
      <c r="O6" s="4">
        <v>3.08</v>
      </c>
      <c r="P6" s="4">
        <v>6.1</v>
      </c>
      <c r="Q6" s="4">
        <v>12</v>
      </c>
      <c r="R6" s="4">
        <v>66.5</v>
      </c>
      <c r="S6" s="4">
        <v>22.2</v>
      </c>
      <c r="T6" s="4">
        <v>10.7</v>
      </c>
      <c r="U6" s="4">
        <v>2.16</v>
      </c>
      <c r="V6" s="4">
        <v>2.2000000000000002</v>
      </c>
      <c r="W6" s="4">
        <v>45.75</v>
      </c>
      <c r="X6" s="4">
        <v>5.8</v>
      </c>
      <c r="Y6" s="4">
        <v>3.67</v>
      </c>
      <c r="Z6" s="4">
        <v>3.84</v>
      </c>
      <c r="AA6" s="4">
        <v>13</v>
      </c>
      <c r="AB6" s="4">
        <v>7.14</v>
      </c>
      <c r="AC6" s="4">
        <v>11.3</v>
      </c>
      <c r="AD6" s="4">
        <v>4.5999999999999996</v>
      </c>
      <c r="AE6" s="4">
        <v>102</v>
      </c>
      <c r="AF6" s="4">
        <v>172</v>
      </c>
      <c r="AG6" s="4">
        <v>43.25</v>
      </c>
      <c r="AH6" s="4">
        <v>104</v>
      </c>
      <c r="AI6" s="4">
        <v>130</v>
      </c>
      <c r="AJ6" s="4">
        <v>49</v>
      </c>
      <c r="AK6" s="4">
        <v>68</v>
      </c>
      <c r="AL6" s="4">
        <v>1.1200000000000001</v>
      </c>
      <c r="AM6" s="4">
        <v>7.85</v>
      </c>
      <c r="AN6" s="4">
        <v>23.5</v>
      </c>
      <c r="AO6" s="4">
        <v>11.9</v>
      </c>
      <c r="AP6" s="4">
        <v>18.04</v>
      </c>
      <c r="AQ6" s="4">
        <v>7.05</v>
      </c>
      <c r="AR6" s="4">
        <v>15.27</v>
      </c>
      <c r="AS6" s="4">
        <v>0.61</v>
      </c>
      <c r="AT6" s="4">
        <v>313.79000000000002</v>
      </c>
    </row>
    <row r="7" spans="2:46">
      <c r="B7" s="3">
        <v>39841</v>
      </c>
      <c r="C7" s="4">
        <v>67.72</v>
      </c>
      <c r="D7" s="4">
        <v>18.5</v>
      </c>
      <c r="E7" s="4">
        <v>74.5</v>
      </c>
      <c r="F7" s="4">
        <v>17.5</v>
      </c>
      <c r="G7" s="4">
        <v>16.3</v>
      </c>
      <c r="H7" s="4">
        <v>9.15</v>
      </c>
      <c r="I7" s="4">
        <v>229.63</v>
      </c>
      <c r="J7" s="4">
        <v>20</v>
      </c>
      <c r="K7" s="4">
        <v>39.5</v>
      </c>
      <c r="L7" s="4">
        <v>21.5</v>
      </c>
      <c r="M7" s="4">
        <v>1.58</v>
      </c>
      <c r="N7" s="4">
        <v>13.5</v>
      </c>
      <c r="O7" s="4">
        <v>3.34</v>
      </c>
      <c r="P7" s="4">
        <v>5.65</v>
      </c>
      <c r="Q7" s="4">
        <v>9.6</v>
      </c>
      <c r="R7" s="4">
        <v>69</v>
      </c>
      <c r="S7" s="4">
        <v>23.6</v>
      </c>
      <c r="T7" s="4">
        <v>11</v>
      </c>
      <c r="U7" s="4">
        <v>2.02</v>
      </c>
      <c r="V7" s="4">
        <v>2.7</v>
      </c>
      <c r="W7" s="4">
        <v>47</v>
      </c>
      <c r="X7" s="4">
        <v>6.1</v>
      </c>
      <c r="Y7" s="4">
        <v>3.89</v>
      </c>
      <c r="Z7" s="4">
        <v>3.32</v>
      </c>
      <c r="AA7" s="4">
        <v>12.5</v>
      </c>
      <c r="AB7" s="4">
        <v>6.5</v>
      </c>
      <c r="AC7" s="4">
        <v>11</v>
      </c>
      <c r="AD7" s="4">
        <v>4.5</v>
      </c>
      <c r="AE7" s="4">
        <v>101</v>
      </c>
      <c r="AF7" s="4">
        <v>167</v>
      </c>
      <c r="AG7" s="4">
        <v>39.75</v>
      </c>
      <c r="AH7" s="4">
        <v>105</v>
      </c>
      <c r="AI7" s="4">
        <v>132</v>
      </c>
      <c r="AJ7" s="4">
        <v>54</v>
      </c>
      <c r="AK7" s="4">
        <v>69</v>
      </c>
      <c r="AL7" s="4">
        <v>1.07</v>
      </c>
      <c r="AM7" s="4">
        <v>7.1</v>
      </c>
      <c r="AN7" s="4">
        <v>25.5</v>
      </c>
      <c r="AO7" s="4">
        <v>13.1</v>
      </c>
      <c r="AP7" s="4">
        <v>18.32</v>
      </c>
      <c r="AQ7" s="4">
        <v>7.2</v>
      </c>
      <c r="AR7" s="4">
        <v>16.18</v>
      </c>
      <c r="AS7" s="4">
        <v>0.56999999999999995</v>
      </c>
      <c r="AT7" s="4">
        <v>312.51</v>
      </c>
    </row>
    <row r="8" spans="2:46">
      <c r="B8" s="3">
        <v>39872</v>
      </c>
      <c r="C8" s="4">
        <v>72.209999999999994</v>
      </c>
      <c r="D8" s="4">
        <v>16.100000000000001</v>
      </c>
      <c r="E8" s="4">
        <v>74.5</v>
      </c>
      <c r="F8" s="4">
        <v>17.100000000000001</v>
      </c>
      <c r="G8" s="4">
        <v>15.8</v>
      </c>
      <c r="H8" s="4">
        <v>8.85</v>
      </c>
      <c r="I8" s="4">
        <v>209.83</v>
      </c>
      <c r="J8" s="4">
        <v>19.3</v>
      </c>
      <c r="K8" s="4">
        <v>38.75</v>
      </c>
      <c r="L8" s="4">
        <v>21.2</v>
      </c>
      <c r="M8" s="4">
        <v>1.22</v>
      </c>
      <c r="N8" s="4">
        <v>12.4</v>
      </c>
      <c r="O8" s="4">
        <v>3.38</v>
      </c>
      <c r="P8" s="4">
        <v>6.05</v>
      </c>
      <c r="Q8" s="4">
        <v>10.6</v>
      </c>
      <c r="R8" s="4">
        <v>71</v>
      </c>
      <c r="S8" s="4">
        <v>20.8</v>
      </c>
      <c r="T8" s="4">
        <v>11.3</v>
      </c>
      <c r="U8" s="4">
        <v>1.87</v>
      </c>
      <c r="V8" s="4">
        <v>2.3199999999999998</v>
      </c>
      <c r="W8" s="4">
        <v>44.5</v>
      </c>
      <c r="X8" s="4">
        <v>6.25</v>
      </c>
      <c r="Y8" s="4">
        <v>3.89</v>
      </c>
      <c r="Z8" s="4">
        <v>2.7</v>
      </c>
      <c r="AA8" s="4">
        <v>13.3</v>
      </c>
      <c r="AB8" s="4">
        <v>5.91</v>
      </c>
      <c r="AC8" s="4">
        <v>10.6</v>
      </c>
      <c r="AD8" s="4">
        <v>3.94</v>
      </c>
      <c r="AE8" s="4">
        <v>89</v>
      </c>
      <c r="AF8" s="4">
        <v>156</v>
      </c>
      <c r="AG8" s="4">
        <v>38</v>
      </c>
      <c r="AH8" s="4">
        <v>100</v>
      </c>
      <c r="AI8" s="4">
        <v>134</v>
      </c>
      <c r="AJ8" s="4">
        <v>56</v>
      </c>
      <c r="AK8" s="4">
        <v>69.5</v>
      </c>
      <c r="AL8" s="4">
        <v>0.82</v>
      </c>
      <c r="AM8" s="4">
        <v>7.65</v>
      </c>
      <c r="AN8" s="4">
        <v>24</v>
      </c>
      <c r="AO8" s="4">
        <v>12.5</v>
      </c>
      <c r="AP8" s="4">
        <v>18.04</v>
      </c>
      <c r="AQ8" s="4">
        <v>8.0500000000000007</v>
      </c>
      <c r="AR8" s="4">
        <v>13.7</v>
      </c>
      <c r="AS8" s="4">
        <v>0.49</v>
      </c>
      <c r="AT8" s="4">
        <v>299.58</v>
      </c>
    </row>
    <row r="9" spans="2:46">
      <c r="B9" s="3">
        <v>39900</v>
      </c>
      <c r="C9" s="4">
        <v>74.900000000000006</v>
      </c>
      <c r="D9" s="4">
        <v>15.8</v>
      </c>
      <c r="E9" s="4">
        <v>76.5</v>
      </c>
      <c r="F9" s="4">
        <v>16.899999999999999</v>
      </c>
      <c r="G9" s="4">
        <v>15.9</v>
      </c>
      <c r="H9" s="4">
        <v>8.9499999999999993</v>
      </c>
      <c r="I9" s="4">
        <v>221.71</v>
      </c>
      <c r="J9" s="4">
        <v>18.5</v>
      </c>
      <c r="K9" s="4">
        <v>41.25</v>
      </c>
      <c r="L9" s="4">
        <v>17.899999999999999</v>
      </c>
      <c r="M9" s="4">
        <v>1.32</v>
      </c>
      <c r="N9" s="4">
        <v>12.8</v>
      </c>
      <c r="O9" s="4">
        <v>3.36</v>
      </c>
      <c r="P9" s="4">
        <v>6.25</v>
      </c>
      <c r="Q9" s="4">
        <v>9.4</v>
      </c>
      <c r="R9" s="4">
        <v>67.5</v>
      </c>
      <c r="S9" s="4">
        <v>21</v>
      </c>
      <c r="T9" s="4">
        <v>9.9499999999999993</v>
      </c>
      <c r="U9" s="4">
        <v>1.92</v>
      </c>
      <c r="V9" s="4">
        <v>2.06</v>
      </c>
      <c r="W9" s="4">
        <v>46.5</v>
      </c>
      <c r="X9" s="4">
        <v>6.55</v>
      </c>
      <c r="Y9" s="4">
        <v>4.25</v>
      </c>
      <c r="Z9" s="4">
        <v>3.06</v>
      </c>
      <c r="AA9" s="4">
        <v>13.1</v>
      </c>
      <c r="AB9" s="4">
        <v>5.82</v>
      </c>
      <c r="AC9" s="4">
        <v>10.3</v>
      </c>
      <c r="AD9" s="4">
        <v>4.16</v>
      </c>
      <c r="AE9" s="4">
        <v>100</v>
      </c>
      <c r="AF9" s="4">
        <v>160</v>
      </c>
      <c r="AG9" s="4">
        <v>40</v>
      </c>
      <c r="AH9" s="4">
        <v>101</v>
      </c>
      <c r="AI9" s="4">
        <v>128</v>
      </c>
      <c r="AJ9" s="4">
        <v>55.5</v>
      </c>
      <c r="AK9" s="4">
        <v>67</v>
      </c>
      <c r="AL9" s="4">
        <v>0.87</v>
      </c>
      <c r="AM9" s="4">
        <v>9.15</v>
      </c>
      <c r="AN9" s="4">
        <v>26.5</v>
      </c>
      <c r="AO9" s="4">
        <v>12.7</v>
      </c>
      <c r="AP9" s="4">
        <v>18.88</v>
      </c>
      <c r="AQ9" s="4">
        <v>9.8000000000000007</v>
      </c>
      <c r="AR9" s="4">
        <v>13.1</v>
      </c>
      <c r="AS9" s="4">
        <v>0.45</v>
      </c>
      <c r="AT9" s="4">
        <v>307.95999999999998</v>
      </c>
    </row>
    <row r="10" spans="2:46">
      <c r="B10" s="3">
        <v>39931</v>
      </c>
      <c r="C10" s="4">
        <v>69.739999999999995</v>
      </c>
      <c r="D10" s="4">
        <v>18.100000000000001</v>
      </c>
      <c r="E10" s="4">
        <v>78.75</v>
      </c>
      <c r="F10" s="4">
        <v>19.600000000000001</v>
      </c>
      <c r="G10" s="4">
        <v>15.4</v>
      </c>
      <c r="H10" s="4">
        <v>10.1</v>
      </c>
      <c r="I10" s="4">
        <v>265.26</v>
      </c>
      <c r="J10" s="4">
        <v>18.7</v>
      </c>
      <c r="K10" s="4">
        <v>40</v>
      </c>
      <c r="L10" s="4">
        <v>23.6</v>
      </c>
      <c r="M10" s="4">
        <v>1.9300000000000002</v>
      </c>
      <c r="N10" s="4">
        <v>13.5</v>
      </c>
      <c r="O10" s="4">
        <v>3.22</v>
      </c>
      <c r="P10" s="4">
        <v>6.05</v>
      </c>
      <c r="Q10" s="4">
        <v>11.3</v>
      </c>
      <c r="R10" s="4">
        <v>66.25</v>
      </c>
      <c r="S10" s="4">
        <v>23.2</v>
      </c>
      <c r="T10" s="4">
        <v>11.8</v>
      </c>
      <c r="U10" s="4">
        <v>2.84</v>
      </c>
      <c r="V10" s="4">
        <v>2.34</v>
      </c>
      <c r="W10" s="4">
        <v>51.25</v>
      </c>
      <c r="X10" s="4">
        <v>7.5</v>
      </c>
      <c r="Y10" s="4">
        <v>4.99</v>
      </c>
      <c r="Z10" s="4">
        <v>3.7</v>
      </c>
      <c r="AA10" s="4">
        <v>13.8</v>
      </c>
      <c r="AB10" s="4">
        <v>5.82</v>
      </c>
      <c r="AC10" s="4">
        <v>12.4</v>
      </c>
      <c r="AD10" s="4">
        <v>4.92</v>
      </c>
      <c r="AE10" s="4">
        <v>98.25</v>
      </c>
      <c r="AF10" s="4">
        <v>181</v>
      </c>
      <c r="AG10" s="4">
        <v>37.5</v>
      </c>
      <c r="AH10" s="4">
        <v>108.5</v>
      </c>
      <c r="AI10" s="4">
        <v>136.5</v>
      </c>
      <c r="AJ10" s="4">
        <v>58.5</v>
      </c>
      <c r="AK10" s="4">
        <v>67</v>
      </c>
      <c r="AL10" s="4">
        <v>1.05</v>
      </c>
      <c r="AM10" s="4">
        <v>11.5</v>
      </c>
      <c r="AN10" s="4">
        <v>30.75</v>
      </c>
      <c r="AO10" s="4">
        <v>15.9</v>
      </c>
      <c r="AP10" s="4">
        <v>19.63</v>
      </c>
      <c r="AQ10" s="4">
        <v>10.7</v>
      </c>
      <c r="AR10" s="4">
        <v>15.8</v>
      </c>
      <c r="AS10" s="4">
        <v>0.52</v>
      </c>
      <c r="AT10" s="4">
        <v>331.76</v>
      </c>
    </row>
    <row r="11" spans="2:46">
      <c r="B11" s="3">
        <v>39961</v>
      </c>
      <c r="C11" s="4">
        <v>72.430000000000007</v>
      </c>
      <c r="D11" s="4">
        <v>23.1</v>
      </c>
      <c r="E11" s="4">
        <v>88.75</v>
      </c>
      <c r="F11" s="4">
        <v>20.399999999999999</v>
      </c>
      <c r="G11" s="4">
        <v>15.8</v>
      </c>
      <c r="H11" s="4">
        <v>11.8</v>
      </c>
      <c r="I11" s="4">
        <v>307.82</v>
      </c>
      <c r="J11" s="4">
        <v>19.7</v>
      </c>
      <c r="K11" s="4">
        <v>40.25</v>
      </c>
      <c r="L11" s="4">
        <v>27.75</v>
      </c>
      <c r="M11" s="4">
        <v>2.42</v>
      </c>
      <c r="N11" s="4">
        <v>17.5</v>
      </c>
      <c r="O11" s="4">
        <v>4.24</v>
      </c>
      <c r="P11" s="4">
        <v>7.45</v>
      </c>
      <c r="Q11" s="4">
        <v>14.6</v>
      </c>
      <c r="R11" s="4">
        <v>69.5</v>
      </c>
      <c r="S11" s="4">
        <v>28</v>
      </c>
      <c r="T11" s="4">
        <v>14.9</v>
      </c>
      <c r="U11" s="4">
        <v>3.7199999999999998</v>
      </c>
      <c r="V11" s="4">
        <v>2.9</v>
      </c>
      <c r="W11" s="4">
        <v>55.75</v>
      </c>
      <c r="X11" s="4">
        <v>8.8000000000000007</v>
      </c>
      <c r="Y11" s="4">
        <v>6.73</v>
      </c>
      <c r="Z11" s="4">
        <v>5.05</v>
      </c>
      <c r="AA11" s="4">
        <v>17.7</v>
      </c>
      <c r="AB11" s="4">
        <v>7.14</v>
      </c>
      <c r="AC11" s="4">
        <v>16.8</v>
      </c>
      <c r="AD11" s="4">
        <v>7.4</v>
      </c>
      <c r="AE11" s="4">
        <v>125</v>
      </c>
      <c r="AF11" s="4">
        <v>217</v>
      </c>
      <c r="AG11" s="4">
        <v>37.75</v>
      </c>
      <c r="AH11" s="4">
        <v>131.5</v>
      </c>
      <c r="AI11" s="4">
        <v>161</v>
      </c>
      <c r="AJ11" s="4">
        <v>67</v>
      </c>
      <c r="AK11" s="4">
        <v>72</v>
      </c>
      <c r="AL11" s="4">
        <v>1.34</v>
      </c>
      <c r="AM11" s="4">
        <v>15</v>
      </c>
      <c r="AN11" s="4">
        <v>40.25</v>
      </c>
      <c r="AO11" s="4">
        <v>18</v>
      </c>
      <c r="AP11" s="4">
        <v>21.87</v>
      </c>
      <c r="AQ11" s="4">
        <v>12.9</v>
      </c>
      <c r="AR11" s="4">
        <v>20.8</v>
      </c>
      <c r="AS11" s="4">
        <v>0.75</v>
      </c>
      <c r="AT11" s="4">
        <v>394.84</v>
      </c>
    </row>
    <row r="12" spans="2:46">
      <c r="B12" s="3">
        <v>39992</v>
      </c>
      <c r="C12" s="4">
        <v>79.83</v>
      </c>
      <c r="D12" s="4">
        <v>28.25</v>
      </c>
      <c r="E12" s="4">
        <v>106</v>
      </c>
      <c r="F12" s="4">
        <v>22.4</v>
      </c>
      <c r="G12" s="4">
        <v>16.7</v>
      </c>
      <c r="H12" s="4">
        <v>15</v>
      </c>
      <c r="I12" s="4">
        <v>334.55</v>
      </c>
      <c r="J12" s="4">
        <v>20.8</v>
      </c>
      <c r="K12" s="4">
        <v>41.25</v>
      </c>
      <c r="L12" s="4">
        <v>26.25</v>
      </c>
      <c r="M12" s="4">
        <v>2.2200000000000002</v>
      </c>
      <c r="N12" s="4">
        <v>19.3</v>
      </c>
      <c r="O12" s="4">
        <v>4.68</v>
      </c>
      <c r="P12" s="4">
        <v>8.65</v>
      </c>
      <c r="Q12" s="4">
        <v>13.1</v>
      </c>
      <c r="R12" s="4">
        <v>76.25</v>
      </c>
      <c r="S12" s="4">
        <v>32.25</v>
      </c>
      <c r="T12" s="4">
        <v>16</v>
      </c>
      <c r="U12" s="4">
        <v>3.26</v>
      </c>
      <c r="V12" s="4">
        <v>2.8</v>
      </c>
      <c r="W12" s="4">
        <v>66.25</v>
      </c>
      <c r="X12" s="4">
        <v>9.8000000000000007</v>
      </c>
      <c r="Y12" s="4">
        <v>7.9</v>
      </c>
      <c r="Z12" s="4">
        <v>5.25</v>
      </c>
      <c r="AA12" s="4">
        <v>18.2</v>
      </c>
      <c r="AB12" s="4">
        <v>7.27</v>
      </c>
      <c r="AC12" s="4">
        <v>15.8</v>
      </c>
      <c r="AD12" s="4">
        <v>8.4499999999999993</v>
      </c>
      <c r="AE12" s="4">
        <v>133</v>
      </c>
      <c r="AF12" s="4">
        <v>237</v>
      </c>
      <c r="AG12" s="4">
        <v>37.5</v>
      </c>
      <c r="AH12" s="4">
        <v>152</v>
      </c>
      <c r="AI12" s="4">
        <v>171</v>
      </c>
      <c r="AJ12" s="4">
        <v>74</v>
      </c>
      <c r="AK12" s="4">
        <v>72.75</v>
      </c>
      <c r="AL12" s="4">
        <v>1.56</v>
      </c>
      <c r="AM12" s="4">
        <v>14.6</v>
      </c>
      <c r="AN12" s="4">
        <v>35</v>
      </c>
      <c r="AO12" s="4">
        <v>17.100000000000001</v>
      </c>
      <c r="AP12" s="4">
        <v>22.34</v>
      </c>
      <c r="AQ12" s="4">
        <v>13.3</v>
      </c>
      <c r="AR12" s="4">
        <v>21.6</v>
      </c>
      <c r="AS12" s="4">
        <v>0.84</v>
      </c>
      <c r="AT12" s="4">
        <v>429.43</v>
      </c>
    </row>
    <row r="13" spans="2:46">
      <c r="B13" s="3">
        <v>40022</v>
      </c>
      <c r="C13" s="4">
        <v>79.83</v>
      </c>
      <c r="D13" s="4">
        <v>31.5</v>
      </c>
      <c r="E13" s="4">
        <v>115</v>
      </c>
      <c r="F13" s="4">
        <v>23.6</v>
      </c>
      <c r="G13" s="4">
        <v>17.100000000000001</v>
      </c>
      <c r="H13" s="4">
        <v>18.3</v>
      </c>
      <c r="I13" s="4">
        <v>337.52</v>
      </c>
      <c r="J13" s="4">
        <v>20</v>
      </c>
      <c r="K13" s="4">
        <v>46.5</v>
      </c>
      <c r="L13" s="4">
        <v>26</v>
      </c>
      <c r="M13" s="4">
        <v>2.56</v>
      </c>
      <c r="N13" s="4">
        <v>18.3</v>
      </c>
      <c r="O13" s="4">
        <v>5.0999999999999996</v>
      </c>
      <c r="P13" s="4">
        <v>8.1</v>
      </c>
      <c r="Q13" s="4">
        <v>14.5</v>
      </c>
      <c r="R13" s="4">
        <v>75.25</v>
      </c>
      <c r="S13" s="4">
        <v>30</v>
      </c>
      <c r="T13" s="4">
        <v>17.7</v>
      </c>
      <c r="U13" s="4">
        <v>3.44</v>
      </c>
      <c r="V13" s="4">
        <v>2.74</v>
      </c>
      <c r="W13" s="4">
        <v>72</v>
      </c>
      <c r="X13" s="4">
        <v>9.9499999999999993</v>
      </c>
      <c r="Y13" s="4">
        <v>8</v>
      </c>
      <c r="Z13" s="4">
        <v>5.4</v>
      </c>
      <c r="AA13" s="4">
        <v>19</v>
      </c>
      <c r="AB13" s="4">
        <v>7.59</v>
      </c>
      <c r="AC13" s="4">
        <v>16.399999999999999</v>
      </c>
      <c r="AD13" s="4">
        <v>9.8000000000000007</v>
      </c>
      <c r="AE13" s="4">
        <v>139.5</v>
      </c>
      <c r="AF13" s="4">
        <v>238</v>
      </c>
      <c r="AG13" s="4">
        <v>37.5</v>
      </c>
      <c r="AH13" s="4">
        <v>174</v>
      </c>
      <c r="AI13" s="4">
        <v>177</v>
      </c>
      <c r="AJ13" s="4">
        <v>78</v>
      </c>
      <c r="AK13" s="4">
        <v>73</v>
      </c>
      <c r="AL13" s="4">
        <v>1.74</v>
      </c>
      <c r="AM13" s="4">
        <v>13.8</v>
      </c>
      <c r="AN13" s="4">
        <v>38</v>
      </c>
      <c r="AO13" s="4">
        <v>18.600000000000001</v>
      </c>
      <c r="AP13" s="4">
        <v>22.99</v>
      </c>
      <c r="AQ13" s="4">
        <v>13.7</v>
      </c>
      <c r="AR13" s="4">
        <v>22.9</v>
      </c>
      <c r="AS13" s="4">
        <v>0.82</v>
      </c>
      <c r="AT13" s="4">
        <v>448.58</v>
      </c>
    </row>
    <row r="14" spans="2:46">
      <c r="B14" s="3">
        <v>40053</v>
      </c>
      <c r="C14" s="4">
        <v>77.59</v>
      </c>
      <c r="D14" s="4">
        <v>37.5</v>
      </c>
      <c r="E14" s="4">
        <v>112</v>
      </c>
      <c r="F14" s="4">
        <v>24.7</v>
      </c>
      <c r="G14" s="4">
        <v>18.600000000000001</v>
      </c>
      <c r="H14" s="4">
        <v>18.100000000000001</v>
      </c>
      <c r="I14" s="4">
        <v>401.85</v>
      </c>
      <c r="J14" s="4">
        <v>18.7</v>
      </c>
      <c r="K14" s="4">
        <v>45</v>
      </c>
      <c r="L14" s="4">
        <v>26.75</v>
      </c>
      <c r="M14" s="4">
        <v>3.52</v>
      </c>
      <c r="N14" s="4">
        <v>20.8</v>
      </c>
      <c r="O14" s="4">
        <v>5.85</v>
      </c>
      <c r="P14" s="4">
        <v>8.35</v>
      </c>
      <c r="Q14" s="4">
        <v>17.7</v>
      </c>
      <c r="R14" s="4">
        <v>78</v>
      </c>
      <c r="S14" s="4">
        <v>31.5</v>
      </c>
      <c r="T14" s="4">
        <v>19.7</v>
      </c>
      <c r="U14" s="4">
        <v>3.9</v>
      </c>
      <c r="V14" s="4">
        <v>2.86</v>
      </c>
      <c r="W14" s="4">
        <v>73</v>
      </c>
      <c r="X14" s="4">
        <v>12.7</v>
      </c>
      <c r="Y14" s="4">
        <v>7.9</v>
      </c>
      <c r="Z14" s="4">
        <v>6.05</v>
      </c>
      <c r="AA14" s="4">
        <v>19.399999999999999</v>
      </c>
      <c r="AB14" s="4">
        <v>9.64</v>
      </c>
      <c r="AC14" s="4">
        <v>16.600000000000001</v>
      </c>
      <c r="AD14" s="4">
        <v>9.9</v>
      </c>
      <c r="AE14" s="4">
        <v>142</v>
      </c>
      <c r="AF14" s="4">
        <v>247</v>
      </c>
      <c r="AG14" s="4">
        <v>37.25</v>
      </c>
      <c r="AH14" s="4">
        <v>194.5</v>
      </c>
      <c r="AI14" s="4">
        <v>213</v>
      </c>
      <c r="AJ14" s="4">
        <v>76.75</v>
      </c>
      <c r="AK14" s="4">
        <v>70.5</v>
      </c>
      <c r="AL14" s="4">
        <v>1.79</v>
      </c>
      <c r="AM14" s="4">
        <v>20.100000000000001</v>
      </c>
      <c r="AN14" s="4">
        <v>40.75</v>
      </c>
      <c r="AO14" s="4">
        <v>18</v>
      </c>
      <c r="AP14" s="4">
        <v>24.54</v>
      </c>
      <c r="AQ14" s="4">
        <v>14.3</v>
      </c>
      <c r="AR14" s="4">
        <v>23.1</v>
      </c>
      <c r="AS14" s="4">
        <v>1.06</v>
      </c>
      <c r="AT14" s="4">
        <v>470.69</v>
      </c>
    </row>
    <row r="15" spans="2:46">
      <c r="B15" s="3">
        <v>40084</v>
      </c>
      <c r="C15" s="4">
        <v>83.64</v>
      </c>
      <c r="D15" s="4">
        <v>41.75</v>
      </c>
      <c r="E15" s="4">
        <v>117</v>
      </c>
      <c r="F15" s="4">
        <v>24.2</v>
      </c>
      <c r="G15" s="4">
        <v>18.600000000000001</v>
      </c>
      <c r="H15" s="4">
        <v>18.8</v>
      </c>
      <c r="I15" s="4">
        <v>429.57</v>
      </c>
      <c r="J15" s="4">
        <v>22.2</v>
      </c>
      <c r="K15" s="4">
        <v>43.75</v>
      </c>
      <c r="L15" s="4">
        <v>26.75</v>
      </c>
      <c r="M15" s="4">
        <v>3.44</v>
      </c>
      <c r="N15" s="4">
        <v>22.8</v>
      </c>
      <c r="O15" s="4">
        <v>7.6</v>
      </c>
      <c r="P15" s="4">
        <v>9.8000000000000007</v>
      </c>
      <c r="Q15" s="4">
        <v>17.2</v>
      </c>
      <c r="R15" s="4">
        <v>76.25</v>
      </c>
      <c r="S15" s="4">
        <v>34</v>
      </c>
      <c r="T15" s="4">
        <v>18.7</v>
      </c>
      <c r="U15" s="4">
        <v>4.4400000000000004</v>
      </c>
      <c r="V15" s="4">
        <v>3.74</v>
      </c>
      <c r="W15" s="4">
        <v>79.25</v>
      </c>
      <c r="X15" s="4">
        <v>13.4</v>
      </c>
      <c r="Y15" s="4">
        <v>8.3699999999999992</v>
      </c>
      <c r="Z15" s="4">
        <v>6.4</v>
      </c>
      <c r="AA15" s="4">
        <v>23.9</v>
      </c>
      <c r="AB15" s="4">
        <v>11.36</v>
      </c>
      <c r="AC15" s="4">
        <v>17.8</v>
      </c>
      <c r="AD15" s="4">
        <v>11.5</v>
      </c>
      <c r="AE15" s="4">
        <v>145</v>
      </c>
      <c r="AF15" s="4">
        <v>257</v>
      </c>
      <c r="AG15" s="4">
        <v>37.75</v>
      </c>
      <c r="AH15" s="4">
        <v>224</v>
      </c>
      <c r="AI15" s="4">
        <v>227</v>
      </c>
      <c r="AJ15" s="4">
        <v>82.75</v>
      </c>
      <c r="AK15" s="4">
        <v>72.5</v>
      </c>
      <c r="AL15" s="4">
        <v>2.02</v>
      </c>
      <c r="AM15" s="4">
        <v>22</v>
      </c>
      <c r="AN15" s="4">
        <v>45.5</v>
      </c>
      <c r="AO15" s="4">
        <v>18.3</v>
      </c>
      <c r="AP15" s="4">
        <v>24.07</v>
      </c>
      <c r="AQ15" s="4">
        <v>17.100000000000001</v>
      </c>
      <c r="AR15" s="4">
        <v>26</v>
      </c>
      <c r="AS15" s="4">
        <v>1.17</v>
      </c>
      <c r="AT15" s="4">
        <v>505.42</v>
      </c>
    </row>
    <row r="16" spans="2:46">
      <c r="B16" s="3">
        <v>40114</v>
      </c>
      <c r="C16" s="4">
        <v>79.38</v>
      </c>
      <c r="D16" s="4">
        <v>39</v>
      </c>
      <c r="E16" s="4">
        <v>113</v>
      </c>
      <c r="F16" s="4">
        <v>24.9</v>
      </c>
      <c r="G16" s="4">
        <v>18.5</v>
      </c>
      <c r="H16" s="4">
        <v>18.600000000000001</v>
      </c>
      <c r="I16" s="4">
        <v>435.5</v>
      </c>
      <c r="J16" s="4">
        <v>21.9</v>
      </c>
      <c r="K16" s="4">
        <v>41.75</v>
      </c>
      <c r="L16" s="4">
        <v>29</v>
      </c>
      <c r="M16" s="4">
        <v>3.56</v>
      </c>
      <c r="N16" s="4">
        <v>22</v>
      </c>
      <c r="O16" s="4">
        <v>9.25</v>
      </c>
      <c r="P16" s="4">
        <v>9.35</v>
      </c>
      <c r="Q16" s="4">
        <v>17.600000000000001</v>
      </c>
      <c r="R16" s="4">
        <v>75.5</v>
      </c>
      <c r="S16" s="4">
        <v>32.25</v>
      </c>
      <c r="T16" s="4">
        <v>18.7</v>
      </c>
      <c r="U16" s="4">
        <v>3.98</v>
      </c>
      <c r="V16" s="4">
        <v>3.3</v>
      </c>
      <c r="W16" s="4">
        <v>81.75</v>
      </c>
      <c r="X16" s="4">
        <v>13</v>
      </c>
      <c r="Y16" s="4">
        <v>8.61</v>
      </c>
      <c r="Z16" s="4">
        <v>6</v>
      </c>
      <c r="AA16" s="4">
        <v>23.3</v>
      </c>
      <c r="AB16" s="4">
        <v>9.4499999999999993</v>
      </c>
      <c r="AC16" s="4">
        <v>18.7</v>
      </c>
      <c r="AD16" s="4">
        <v>16.2</v>
      </c>
      <c r="AE16" s="4">
        <v>151.5</v>
      </c>
      <c r="AF16" s="4">
        <v>251</v>
      </c>
      <c r="AG16" s="4">
        <v>37.75</v>
      </c>
      <c r="AH16" s="4">
        <v>210</v>
      </c>
      <c r="AI16" s="4">
        <v>226</v>
      </c>
      <c r="AJ16" s="4">
        <v>80.5</v>
      </c>
      <c r="AK16" s="4">
        <v>83</v>
      </c>
      <c r="AL16" s="4">
        <v>2.14</v>
      </c>
      <c r="AM16" s="4">
        <v>20.9</v>
      </c>
      <c r="AN16" s="4">
        <v>43.75</v>
      </c>
      <c r="AO16" s="4">
        <v>18.399999999999999</v>
      </c>
      <c r="AP16" s="4">
        <v>26.17</v>
      </c>
      <c r="AQ16" s="4">
        <v>20.3</v>
      </c>
      <c r="AR16" s="4">
        <v>27.75</v>
      </c>
      <c r="AS16" s="4">
        <v>1.17</v>
      </c>
      <c r="AT16" s="4">
        <v>498.36</v>
      </c>
    </row>
    <row r="17" spans="2:46">
      <c r="B17" s="3">
        <v>40145</v>
      </c>
      <c r="C17" s="4">
        <v>72.209999999999994</v>
      </c>
      <c r="D17" s="4">
        <v>36.75</v>
      </c>
      <c r="E17" s="4">
        <v>111.5</v>
      </c>
      <c r="F17" s="4">
        <v>24.3</v>
      </c>
      <c r="G17" s="4">
        <v>19.3</v>
      </c>
      <c r="H17" s="4">
        <v>19.8</v>
      </c>
      <c r="I17" s="4">
        <v>512.71</v>
      </c>
      <c r="J17" s="4">
        <v>22.2</v>
      </c>
      <c r="K17" s="4">
        <v>42</v>
      </c>
      <c r="L17" s="4">
        <v>28.5</v>
      </c>
      <c r="M17" s="4">
        <v>2.96</v>
      </c>
      <c r="N17" s="4">
        <v>20.2</v>
      </c>
      <c r="O17" s="4">
        <v>10.199999999999999</v>
      </c>
      <c r="P17" s="4">
        <v>10.4</v>
      </c>
      <c r="Q17" s="4">
        <v>17.899999999999999</v>
      </c>
      <c r="R17" s="4">
        <v>78.25</v>
      </c>
      <c r="S17" s="4">
        <v>31</v>
      </c>
      <c r="T17" s="4">
        <v>19.5</v>
      </c>
      <c r="U17" s="4">
        <v>3.7199999999999998</v>
      </c>
      <c r="V17" s="4">
        <v>2.8</v>
      </c>
      <c r="W17" s="4">
        <v>81.25</v>
      </c>
      <c r="X17" s="4">
        <v>13.2</v>
      </c>
      <c r="Y17" s="4">
        <v>8.51</v>
      </c>
      <c r="Z17" s="4">
        <v>5.95</v>
      </c>
      <c r="AA17" s="4">
        <v>22.7</v>
      </c>
      <c r="AB17" s="4">
        <v>9.82</v>
      </c>
      <c r="AC17" s="4">
        <v>17.600000000000001</v>
      </c>
      <c r="AD17" s="4">
        <v>15.6</v>
      </c>
      <c r="AE17" s="4">
        <v>127.5</v>
      </c>
      <c r="AF17" s="4">
        <v>222</v>
      </c>
      <c r="AG17" s="4">
        <v>36.75</v>
      </c>
      <c r="AH17" s="4">
        <v>222</v>
      </c>
      <c r="AI17" s="4">
        <v>225</v>
      </c>
      <c r="AJ17" s="4">
        <v>78.5</v>
      </c>
      <c r="AK17" s="4">
        <v>79.25</v>
      </c>
      <c r="AL17" s="4">
        <v>1.75</v>
      </c>
      <c r="AM17" s="4">
        <v>16.8</v>
      </c>
      <c r="AN17" s="4">
        <v>39.75</v>
      </c>
      <c r="AO17" s="4">
        <v>18.100000000000001</v>
      </c>
      <c r="AP17" s="4">
        <v>25.47</v>
      </c>
      <c r="AQ17" s="4">
        <v>21.1</v>
      </c>
      <c r="AR17" s="4">
        <v>26.25</v>
      </c>
      <c r="AS17" s="4">
        <v>1.07</v>
      </c>
      <c r="AT17" s="4">
        <v>476.19</v>
      </c>
    </row>
    <row r="18" spans="2:46">
      <c r="B18" s="3">
        <v>40175</v>
      </c>
      <c r="C18" s="4">
        <v>76.239999999999995</v>
      </c>
      <c r="D18" s="4">
        <v>40</v>
      </c>
      <c r="E18" s="4">
        <v>116</v>
      </c>
      <c r="F18" s="4">
        <v>25.5</v>
      </c>
      <c r="G18" s="4">
        <v>20.9</v>
      </c>
      <c r="H18" s="4">
        <v>22.1</v>
      </c>
      <c r="I18" s="4">
        <v>570.12</v>
      </c>
      <c r="J18" s="4">
        <v>25.25</v>
      </c>
      <c r="K18" s="4">
        <v>43.25</v>
      </c>
      <c r="L18" s="4">
        <v>29.75</v>
      </c>
      <c r="M18" s="4">
        <v>3.12</v>
      </c>
      <c r="N18" s="4">
        <v>20.3</v>
      </c>
      <c r="O18" s="4">
        <v>11.2</v>
      </c>
      <c r="P18" s="4">
        <v>12.05</v>
      </c>
      <c r="Q18" s="4">
        <v>18.899999999999999</v>
      </c>
      <c r="R18" s="4">
        <v>78.25</v>
      </c>
      <c r="S18" s="4">
        <v>32.5</v>
      </c>
      <c r="T18" s="4">
        <v>21.3</v>
      </c>
      <c r="U18" s="4">
        <v>4.4400000000000004</v>
      </c>
      <c r="V18" s="4">
        <v>2.98</v>
      </c>
      <c r="W18" s="4">
        <v>84.75</v>
      </c>
      <c r="X18" s="4">
        <v>15.1</v>
      </c>
      <c r="Y18" s="4">
        <v>9.27</v>
      </c>
      <c r="Z18" s="4">
        <v>6.45</v>
      </c>
      <c r="AA18" s="4">
        <v>23.9</v>
      </c>
      <c r="AB18" s="4">
        <v>10.27</v>
      </c>
      <c r="AC18" s="4">
        <v>18.399999999999999</v>
      </c>
      <c r="AD18" s="4">
        <v>17.5</v>
      </c>
      <c r="AE18" s="4">
        <v>146.5</v>
      </c>
      <c r="AF18" s="4">
        <v>244</v>
      </c>
      <c r="AG18" s="4">
        <v>35.25</v>
      </c>
      <c r="AH18" s="4">
        <v>237</v>
      </c>
      <c r="AI18" s="4">
        <v>235</v>
      </c>
      <c r="AJ18" s="4">
        <v>85.5</v>
      </c>
      <c r="AK18" s="4">
        <v>89</v>
      </c>
      <c r="AL18" s="4">
        <v>1.99</v>
      </c>
      <c r="AM18" s="4">
        <v>19.3</v>
      </c>
      <c r="AN18" s="4">
        <v>43.5</v>
      </c>
      <c r="AO18" s="4">
        <v>18.8</v>
      </c>
      <c r="AP18" s="4">
        <v>26.17</v>
      </c>
      <c r="AQ18" s="4">
        <v>22.4</v>
      </c>
      <c r="AR18" s="4">
        <v>27.25</v>
      </c>
      <c r="AS18" s="4">
        <v>1.26</v>
      </c>
      <c r="AT18" s="4">
        <v>519.62</v>
      </c>
    </row>
    <row r="19" spans="2:46">
      <c r="B19" s="3">
        <v>40206</v>
      </c>
      <c r="C19" s="4">
        <v>74.22</v>
      </c>
      <c r="D19" s="4">
        <v>38</v>
      </c>
      <c r="E19" s="4">
        <v>112</v>
      </c>
      <c r="F19" s="4">
        <v>23.8</v>
      </c>
      <c r="G19" s="4">
        <v>19.7</v>
      </c>
      <c r="H19" s="4">
        <v>19</v>
      </c>
      <c r="I19" s="4">
        <v>524.59</v>
      </c>
      <c r="J19" s="4">
        <v>24.2</v>
      </c>
      <c r="K19" s="4">
        <v>42</v>
      </c>
      <c r="L19" s="4">
        <v>28.5</v>
      </c>
      <c r="M19" s="4">
        <v>2.96</v>
      </c>
      <c r="N19" s="4">
        <v>18.8</v>
      </c>
      <c r="O19" s="4">
        <v>11.2</v>
      </c>
      <c r="P19" s="4">
        <v>11.4</v>
      </c>
      <c r="Q19" s="4">
        <v>17.2</v>
      </c>
      <c r="R19" s="4">
        <v>78.5</v>
      </c>
      <c r="S19" s="4">
        <v>31.25</v>
      </c>
      <c r="T19" s="4">
        <v>20.6</v>
      </c>
      <c r="U19" s="4">
        <v>4.26</v>
      </c>
      <c r="V19" s="4">
        <v>2.66</v>
      </c>
      <c r="W19" s="4">
        <v>81.5</v>
      </c>
      <c r="X19" s="4">
        <v>14.4</v>
      </c>
      <c r="Y19" s="4">
        <v>8.94</v>
      </c>
      <c r="Z19" s="4">
        <v>5.45</v>
      </c>
      <c r="AA19" s="4">
        <v>22.4</v>
      </c>
      <c r="AB19" s="4">
        <v>9.82</v>
      </c>
      <c r="AC19" s="4">
        <v>18.899999999999999</v>
      </c>
      <c r="AD19" s="4">
        <v>16.7</v>
      </c>
      <c r="AE19" s="4">
        <v>131.5</v>
      </c>
      <c r="AF19" s="4">
        <v>220</v>
      </c>
      <c r="AG19" s="4">
        <v>34.5</v>
      </c>
      <c r="AH19" s="4">
        <v>217</v>
      </c>
      <c r="AI19" s="4">
        <v>224</v>
      </c>
      <c r="AJ19" s="4">
        <v>79.5</v>
      </c>
      <c r="AK19" s="4">
        <v>86</v>
      </c>
      <c r="AL19" s="4">
        <v>1.8</v>
      </c>
      <c r="AM19" s="4">
        <v>16.899999999999999</v>
      </c>
      <c r="AN19" s="4">
        <v>40</v>
      </c>
      <c r="AO19" s="4">
        <v>18</v>
      </c>
      <c r="AP19" s="4">
        <v>29.91</v>
      </c>
      <c r="AQ19" s="4">
        <v>18.899999999999999</v>
      </c>
      <c r="AR19" s="4">
        <v>26</v>
      </c>
      <c r="AS19" s="4">
        <v>1.23</v>
      </c>
      <c r="AT19" s="4">
        <v>485.54</v>
      </c>
    </row>
    <row r="20" spans="2:46">
      <c r="B20" s="3">
        <v>40237</v>
      </c>
      <c r="C20" s="4">
        <v>78.930000000000007</v>
      </c>
      <c r="D20" s="4">
        <v>38.75</v>
      </c>
      <c r="E20" s="4">
        <v>116.5</v>
      </c>
      <c r="F20" s="4">
        <v>24.6</v>
      </c>
      <c r="G20" s="4">
        <v>20.8</v>
      </c>
      <c r="H20" s="4">
        <v>20.5</v>
      </c>
      <c r="I20" s="4">
        <v>544.38</v>
      </c>
      <c r="J20" s="4">
        <v>23</v>
      </c>
      <c r="K20" s="4">
        <v>40.75</v>
      </c>
      <c r="L20" s="4">
        <v>31</v>
      </c>
      <c r="M20" s="4">
        <v>3</v>
      </c>
      <c r="N20" s="4">
        <v>18.899999999999999</v>
      </c>
      <c r="O20" s="4">
        <v>12.3</v>
      </c>
      <c r="P20" s="4">
        <v>11.8</v>
      </c>
      <c r="Q20" s="4">
        <v>18.7</v>
      </c>
      <c r="R20" s="4">
        <v>81.25</v>
      </c>
      <c r="S20" s="4">
        <v>33.25</v>
      </c>
      <c r="T20" s="4">
        <v>21.5</v>
      </c>
      <c r="U20" s="4">
        <v>4.4000000000000004</v>
      </c>
      <c r="V20" s="4">
        <v>2.66</v>
      </c>
      <c r="W20" s="4">
        <v>86.5</v>
      </c>
      <c r="X20" s="4">
        <v>13.6</v>
      </c>
      <c r="Y20" s="4">
        <v>9.41</v>
      </c>
      <c r="Z20" s="4">
        <v>5.95</v>
      </c>
      <c r="AA20" s="4">
        <v>23.6</v>
      </c>
      <c r="AB20" s="4">
        <v>10.18</v>
      </c>
      <c r="AC20" s="4">
        <v>18.3</v>
      </c>
      <c r="AD20" s="4">
        <v>16.8</v>
      </c>
      <c r="AE20" s="4">
        <v>135</v>
      </c>
      <c r="AF20" s="4">
        <v>232</v>
      </c>
      <c r="AG20" s="4">
        <v>35.5</v>
      </c>
      <c r="AH20" s="4">
        <v>223</v>
      </c>
      <c r="AI20" s="4">
        <v>226</v>
      </c>
      <c r="AJ20" s="4">
        <v>84</v>
      </c>
      <c r="AK20" s="4">
        <v>89</v>
      </c>
      <c r="AL20" s="4">
        <v>1.75</v>
      </c>
      <c r="AM20" s="4">
        <v>22.8</v>
      </c>
      <c r="AN20" s="4">
        <v>43.25</v>
      </c>
      <c r="AO20" s="4">
        <v>18.3</v>
      </c>
      <c r="AP20" s="4">
        <v>32.25</v>
      </c>
      <c r="AQ20" s="4">
        <v>20.100000000000001</v>
      </c>
      <c r="AR20" s="4">
        <v>24.1</v>
      </c>
      <c r="AS20" s="4">
        <v>1.31</v>
      </c>
      <c r="AT20" s="4">
        <v>507.68</v>
      </c>
    </row>
    <row r="21" spans="2:46">
      <c r="B21" s="3">
        <v>40265</v>
      </c>
      <c r="C21" s="4">
        <v>77.14</v>
      </c>
      <c r="D21" s="4">
        <v>38.5</v>
      </c>
      <c r="E21" s="4">
        <v>135</v>
      </c>
      <c r="F21" s="4">
        <v>25</v>
      </c>
      <c r="G21" s="4">
        <v>20.2</v>
      </c>
      <c r="H21" s="4">
        <v>21</v>
      </c>
      <c r="I21" s="4">
        <v>595.85</v>
      </c>
      <c r="J21" s="4">
        <v>24.1</v>
      </c>
      <c r="K21" s="4">
        <v>50.25</v>
      </c>
      <c r="L21" s="4">
        <v>31</v>
      </c>
      <c r="M21" s="4">
        <v>2.96</v>
      </c>
      <c r="N21" s="4">
        <v>20.9</v>
      </c>
      <c r="O21" s="4">
        <v>14.8</v>
      </c>
      <c r="P21" s="4">
        <v>13.63</v>
      </c>
      <c r="Q21" s="4">
        <v>18.899999999999999</v>
      </c>
      <c r="R21" s="4">
        <v>79.25</v>
      </c>
      <c r="S21" s="4">
        <v>37</v>
      </c>
      <c r="T21" s="4">
        <v>21.9</v>
      </c>
      <c r="U21" s="4">
        <v>4.7</v>
      </c>
      <c r="V21" s="4">
        <v>2.56</v>
      </c>
      <c r="W21" s="4">
        <v>98</v>
      </c>
      <c r="X21" s="4">
        <v>11.6</v>
      </c>
      <c r="Y21" s="4">
        <v>10.82</v>
      </c>
      <c r="Z21" s="4">
        <v>6.35</v>
      </c>
      <c r="AA21" s="4">
        <v>23.2</v>
      </c>
      <c r="AB21" s="4">
        <v>9.91</v>
      </c>
      <c r="AC21" s="4">
        <v>18.899999999999999</v>
      </c>
      <c r="AD21" s="4">
        <v>17.399999999999999</v>
      </c>
      <c r="AE21" s="4">
        <v>146</v>
      </c>
      <c r="AF21" s="4">
        <v>251</v>
      </c>
      <c r="AG21" s="4">
        <v>36.25</v>
      </c>
      <c r="AH21" s="4">
        <v>249</v>
      </c>
      <c r="AI21" s="4">
        <v>228</v>
      </c>
      <c r="AJ21" s="4">
        <v>93.5</v>
      </c>
      <c r="AK21" s="4">
        <v>93</v>
      </c>
      <c r="AL21" s="4">
        <v>1.88</v>
      </c>
      <c r="AM21" s="4">
        <v>28.25</v>
      </c>
      <c r="AN21" s="4">
        <v>48.25</v>
      </c>
      <c r="AO21" s="4">
        <v>18.899999999999999</v>
      </c>
      <c r="AP21" s="4">
        <v>33.42</v>
      </c>
      <c r="AQ21" s="4">
        <v>24.5</v>
      </c>
      <c r="AR21" s="4">
        <v>24.4</v>
      </c>
      <c r="AS21" s="4">
        <v>1.42</v>
      </c>
      <c r="AT21" s="4">
        <v>550.29</v>
      </c>
    </row>
    <row r="22" spans="2:46">
      <c r="B22" s="3">
        <v>40296</v>
      </c>
      <c r="C22" s="4">
        <v>69.87</v>
      </c>
      <c r="D22" s="4">
        <v>33.75</v>
      </c>
      <c r="E22" s="4">
        <v>113</v>
      </c>
      <c r="F22" s="4">
        <v>24.8</v>
      </c>
      <c r="G22" s="4">
        <v>19.100000000000001</v>
      </c>
      <c r="H22" s="4">
        <v>19</v>
      </c>
      <c r="I22" s="4">
        <v>607.73</v>
      </c>
      <c r="J22" s="4">
        <v>23.5</v>
      </c>
      <c r="K22" s="4">
        <v>45</v>
      </c>
      <c r="L22" s="4">
        <v>30.25</v>
      </c>
      <c r="M22" s="4">
        <v>2.98</v>
      </c>
      <c r="N22" s="4">
        <v>18.8</v>
      </c>
      <c r="O22" s="4">
        <v>15.3</v>
      </c>
      <c r="P22" s="4">
        <v>14</v>
      </c>
      <c r="Q22" s="4">
        <v>21.2</v>
      </c>
      <c r="R22" s="4">
        <v>79.25</v>
      </c>
      <c r="S22" s="4">
        <v>36.5</v>
      </c>
      <c r="T22" s="4">
        <v>23</v>
      </c>
      <c r="U22" s="4">
        <v>4.28</v>
      </c>
      <c r="V22" s="4">
        <v>2.46</v>
      </c>
      <c r="W22" s="4">
        <v>89.75</v>
      </c>
      <c r="X22" s="4">
        <v>11.2</v>
      </c>
      <c r="Y22" s="4">
        <v>11.48</v>
      </c>
      <c r="Z22" s="4">
        <v>5.05</v>
      </c>
      <c r="AA22" s="4">
        <v>22.6</v>
      </c>
      <c r="AB22" s="4">
        <v>8.82</v>
      </c>
      <c r="AC22" s="4">
        <v>18.399999999999999</v>
      </c>
      <c r="AD22" s="4">
        <v>14.5</v>
      </c>
      <c r="AE22" s="4">
        <v>148.5</v>
      </c>
      <c r="AF22" s="4">
        <v>250</v>
      </c>
      <c r="AG22" s="4">
        <v>36.25</v>
      </c>
      <c r="AH22" s="4">
        <v>258</v>
      </c>
      <c r="AI22" s="4">
        <v>212</v>
      </c>
      <c r="AJ22" s="4">
        <v>79.5</v>
      </c>
      <c r="AK22" s="4">
        <v>96</v>
      </c>
      <c r="AL22" s="4">
        <v>1.71</v>
      </c>
      <c r="AM22" s="4">
        <v>24.5</v>
      </c>
      <c r="AN22" s="4">
        <v>46.5</v>
      </c>
      <c r="AO22" s="4">
        <v>17.8</v>
      </c>
      <c r="AP22" s="4">
        <v>35.28</v>
      </c>
      <c r="AQ22" s="4">
        <v>22.2</v>
      </c>
      <c r="AR22" s="4">
        <v>23.4</v>
      </c>
      <c r="AS22" s="4">
        <v>1.29</v>
      </c>
      <c r="AT22" s="4">
        <v>528.20000000000005</v>
      </c>
    </row>
    <row r="23" spans="2:46">
      <c r="B23" s="3">
        <v>40326</v>
      </c>
      <c r="C23" s="4">
        <v>69.87</v>
      </c>
      <c r="D23" s="4">
        <v>32.75</v>
      </c>
      <c r="E23" s="4">
        <v>113.5</v>
      </c>
      <c r="F23" s="4">
        <v>26</v>
      </c>
      <c r="G23" s="4">
        <v>18</v>
      </c>
      <c r="H23" s="4">
        <v>18.100000000000001</v>
      </c>
      <c r="I23" s="4">
        <v>568.14</v>
      </c>
      <c r="J23" s="4">
        <v>23.5</v>
      </c>
      <c r="K23" s="4">
        <v>46.75</v>
      </c>
      <c r="L23" s="4">
        <v>31</v>
      </c>
      <c r="M23" s="4">
        <v>2.94</v>
      </c>
      <c r="N23" s="4">
        <v>19</v>
      </c>
      <c r="O23" s="4">
        <v>17.399999999999999</v>
      </c>
      <c r="P23" s="4">
        <v>13.63</v>
      </c>
      <c r="Q23" s="4">
        <v>20.399999999999999</v>
      </c>
      <c r="R23" s="4">
        <v>78.5</v>
      </c>
      <c r="S23" s="4">
        <v>35</v>
      </c>
      <c r="T23" s="4">
        <v>24</v>
      </c>
      <c r="U23" s="4">
        <v>4.32</v>
      </c>
      <c r="V23" s="4">
        <v>2.56</v>
      </c>
      <c r="W23" s="4">
        <v>85.5</v>
      </c>
      <c r="X23" s="4">
        <v>11</v>
      </c>
      <c r="Y23" s="4">
        <v>10.44</v>
      </c>
      <c r="Z23" s="4">
        <v>4.78</v>
      </c>
      <c r="AA23" s="4">
        <v>23</v>
      </c>
      <c r="AB23" s="4">
        <v>8.5500000000000007</v>
      </c>
      <c r="AC23" s="4">
        <v>18.2</v>
      </c>
      <c r="AD23" s="4">
        <v>14.7</v>
      </c>
      <c r="AE23" s="4">
        <v>142.5</v>
      </c>
      <c r="AF23" s="4">
        <v>242</v>
      </c>
      <c r="AG23" s="4">
        <v>36</v>
      </c>
      <c r="AH23" s="4">
        <v>239</v>
      </c>
      <c r="AI23" s="4">
        <v>208</v>
      </c>
      <c r="AJ23" s="4">
        <v>79.75</v>
      </c>
      <c r="AK23" s="4">
        <v>98.5</v>
      </c>
      <c r="AL23" s="4">
        <v>1.63</v>
      </c>
      <c r="AM23" s="4">
        <v>23.2</v>
      </c>
      <c r="AN23" s="4">
        <v>43.5</v>
      </c>
      <c r="AO23" s="4">
        <v>17.899999999999999</v>
      </c>
      <c r="AP23" s="4">
        <v>38.090000000000003</v>
      </c>
      <c r="AQ23" s="4">
        <v>23.5</v>
      </c>
      <c r="AR23" s="4">
        <v>23.3</v>
      </c>
      <c r="AS23" s="4">
        <v>1.33</v>
      </c>
      <c r="AT23" s="4">
        <v>514.04999999999995</v>
      </c>
    </row>
    <row r="24" spans="2:46">
      <c r="B24" s="3">
        <v>40357</v>
      </c>
      <c r="C24" s="4">
        <v>79.55</v>
      </c>
      <c r="D24" s="4">
        <v>34.75</v>
      </c>
      <c r="E24" s="4">
        <v>125.5</v>
      </c>
      <c r="F24" s="4">
        <v>30.25</v>
      </c>
      <c r="G24" s="4">
        <v>17.5</v>
      </c>
      <c r="H24" s="4">
        <v>19.8</v>
      </c>
      <c r="I24" s="4">
        <v>611.69000000000005</v>
      </c>
      <c r="J24" s="4">
        <v>26.75</v>
      </c>
      <c r="K24" s="4">
        <v>56.75</v>
      </c>
      <c r="L24" s="4">
        <v>32.25</v>
      </c>
      <c r="M24" s="4">
        <v>3.7800000000000002</v>
      </c>
      <c r="N24" s="4">
        <v>20.100000000000001</v>
      </c>
      <c r="O24" s="4">
        <v>20.3</v>
      </c>
      <c r="P24" s="4">
        <v>14.38</v>
      </c>
      <c r="Q24" s="4">
        <v>23.9</v>
      </c>
      <c r="R24" s="4">
        <v>81.75</v>
      </c>
      <c r="S24" s="4">
        <v>37.75</v>
      </c>
      <c r="T24" s="4">
        <v>27.25</v>
      </c>
      <c r="U24" s="4">
        <v>4.18</v>
      </c>
      <c r="V24" s="4">
        <v>2.94</v>
      </c>
      <c r="W24" s="4">
        <v>91.75</v>
      </c>
      <c r="X24" s="4">
        <v>12.2</v>
      </c>
      <c r="Y24" s="4">
        <v>12.14</v>
      </c>
      <c r="Z24" s="4">
        <v>5.5</v>
      </c>
      <c r="AA24" s="4">
        <v>24.1</v>
      </c>
      <c r="AB24" s="4">
        <v>9.09</v>
      </c>
      <c r="AC24" s="4">
        <v>18.600000000000001</v>
      </c>
      <c r="AD24" s="4">
        <v>17.7</v>
      </c>
      <c r="AE24" s="4">
        <v>146.5</v>
      </c>
      <c r="AF24" s="4">
        <v>254</v>
      </c>
      <c r="AG24" s="4">
        <v>36.25</v>
      </c>
      <c r="AH24" s="4">
        <v>266</v>
      </c>
      <c r="AI24" s="4">
        <v>216</v>
      </c>
      <c r="AJ24" s="4">
        <v>82.5</v>
      </c>
      <c r="AK24" s="4">
        <v>111.5</v>
      </c>
      <c r="AL24" s="4">
        <v>1.65</v>
      </c>
      <c r="AM24" s="4">
        <v>26.25</v>
      </c>
      <c r="AN24" s="4">
        <v>45.25</v>
      </c>
      <c r="AO24" s="4">
        <v>17.8</v>
      </c>
      <c r="AP24" s="4">
        <v>42.06</v>
      </c>
      <c r="AQ24" s="4">
        <v>29.75</v>
      </c>
      <c r="AR24" s="4">
        <v>23.6</v>
      </c>
      <c r="AS24" s="4">
        <v>1.42</v>
      </c>
      <c r="AT24" s="4">
        <v>555.14</v>
      </c>
    </row>
    <row r="25" spans="2:46">
      <c r="B25" s="3">
        <v>40387</v>
      </c>
      <c r="C25" s="4">
        <v>87.34</v>
      </c>
      <c r="D25" s="4">
        <v>39.25</v>
      </c>
      <c r="E25" s="4">
        <v>141</v>
      </c>
      <c r="F25" s="4">
        <v>28.5</v>
      </c>
      <c r="G25" s="4">
        <v>18.100000000000001</v>
      </c>
      <c r="H25" s="4">
        <v>21.1</v>
      </c>
      <c r="I25" s="4">
        <v>615.65</v>
      </c>
      <c r="J25" s="4">
        <v>29.5</v>
      </c>
      <c r="K25" s="4">
        <v>56</v>
      </c>
      <c r="L25" s="4">
        <v>29</v>
      </c>
      <c r="M25" s="4">
        <v>3.54</v>
      </c>
      <c r="N25" s="4">
        <v>22.9</v>
      </c>
      <c r="O25" s="4">
        <v>24.3</v>
      </c>
      <c r="P25" s="4">
        <v>15.38</v>
      </c>
      <c r="Q25" s="4">
        <v>24.9</v>
      </c>
      <c r="R25" s="4">
        <v>86.5</v>
      </c>
      <c r="S25" s="4">
        <v>38.25</v>
      </c>
      <c r="T25" s="4">
        <v>27.5</v>
      </c>
      <c r="U25" s="4">
        <v>3.9</v>
      </c>
      <c r="V25" s="4">
        <v>2.86</v>
      </c>
      <c r="W25" s="4">
        <v>102</v>
      </c>
      <c r="X25" s="4">
        <v>11.4</v>
      </c>
      <c r="Y25" s="4">
        <v>12.51</v>
      </c>
      <c r="Z25" s="4">
        <v>5.7</v>
      </c>
      <c r="AA25" s="4">
        <v>25.75</v>
      </c>
      <c r="AB25" s="4">
        <v>10.09</v>
      </c>
      <c r="AC25" s="4">
        <v>18.2</v>
      </c>
      <c r="AD25" s="4">
        <v>21.8</v>
      </c>
      <c r="AE25" s="4">
        <v>149</v>
      </c>
      <c r="AF25" s="4">
        <v>256</v>
      </c>
      <c r="AG25" s="4">
        <v>37.75</v>
      </c>
      <c r="AH25" s="4">
        <v>266</v>
      </c>
      <c r="AI25" s="4">
        <v>220</v>
      </c>
      <c r="AJ25" s="4">
        <v>90.5</v>
      </c>
      <c r="AK25" s="4">
        <v>116</v>
      </c>
      <c r="AL25" s="4">
        <v>1.63</v>
      </c>
      <c r="AM25" s="4">
        <v>34.5</v>
      </c>
      <c r="AN25" s="4">
        <v>44</v>
      </c>
      <c r="AO25" s="4">
        <v>18.600000000000001</v>
      </c>
      <c r="AP25" s="4">
        <v>43.7</v>
      </c>
      <c r="AQ25" s="4">
        <v>29.5</v>
      </c>
      <c r="AR25" s="4">
        <v>23.9</v>
      </c>
      <c r="AS25" s="4">
        <v>2</v>
      </c>
      <c r="AT25" s="4">
        <v>584.21</v>
      </c>
    </row>
    <row r="26" spans="2:46">
      <c r="B26" s="3">
        <v>40418</v>
      </c>
      <c r="C26" s="4">
        <v>88.28</v>
      </c>
      <c r="D26" s="4">
        <v>38.75</v>
      </c>
      <c r="E26" s="4">
        <v>142</v>
      </c>
      <c r="F26" s="4">
        <v>33</v>
      </c>
      <c r="G26" s="4">
        <v>18.7</v>
      </c>
      <c r="H26" s="4">
        <v>20.5</v>
      </c>
      <c r="I26" s="4">
        <v>601.79</v>
      </c>
      <c r="J26" s="4">
        <v>30.25</v>
      </c>
      <c r="K26" s="4">
        <v>59</v>
      </c>
      <c r="L26" s="4">
        <v>33</v>
      </c>
      <c r="M26" s="4">
        <v>3.7800000000000002</v>
      </c>
      <c r="N26" s="4">
        <v>28.5</v>
      </c>
      <c r="O26" s="4">
        <v>26</v>
      </c>
      <c r="P26" s="4">
        <v>20</v>
      </c>
      <c r="Q26" s="4">
        <v>28.75</v>
      </c>
      <c r="R26" s="4">
        <v>93.25</v>
      </c>
      <c r="S26" s="4">
        <v>44.75</v>
      </c>
      <c r="T26" s="4">
        <v>26.25</v>
      </c>
      <c r="U26" s="4">
        <v>4.04</v>
      </c>
      <c r="V26" s="4">
        <v>3.4</v>
      </c>
      <c r="W26" s="4">
        <v>106</v>
      </c>
      <c r="X26" s="4">
        <v>12.2</v>
      </c>
      <c r="Y26" s="4">
        <v>12.14</v>
      </c>
      <c r="Z26" s="4">
        <v>6.1</v>
      </c>
      <c r="AA26" s="4">
        <v>26.25</v>
      </c>
      <c r="AB26" s="4">
        <v>11.09</v>
      </c>
      <c r="AC26" s="4">
        <v>18.3</v>
      </c>
      <c r="AD26" s="4">
        <v>23.5</v>
      </c>
      <c r="AE26" s="4">
        <v>141</v>
      </c>
      <c r="AF26" s="4">
        <v>258</v>
      </c>
      <c r="AG26" s="4">
        <v>38</v>
      </c>
      <c r="AH26" s="4">
        <v>273</v>
      </c>
      <c r="AI26" s="4">
        <v>223</v>
      </c>
      <c r="AJ26" s="4">
        <v>92</v>
      </c>
      <c r="AK26" s="4">
        <v>126</v>
      </c>
      <c r="AL26" s="4">
        <v>1.92</v>
      </c>
      <c r="AM26" s="4">
        <v>40</v>
      </c>
      <c r="AN26" s="4">
        <v>44.75</v>
      </c>
      <c r="AO26" s="4">
        <v>18.100000000000001</v>
      </c>
      <c r="AP26" s="4">
        <v>60.29</v>
      </c>
      <c r="AQ26" s="4">
        <v>34.25</v>
      </c>
      <c r="AR26" s="4">
        <v>24.3</v>
      </c>
      <c r="AS26" s="4">
        <v>2.56</v>
      </c>
      <c r="AT26" s="4">
        <v>611.42999999999995</v>
      </c>
    </row>
    <row r="27" spans="2:46">
      <c r="B27" s="3">
        <v>40449</v>
      </c>
      <c r="C27" s="4">
        <v>88.52</v>
      </c>
      <c r="D27" s="4">
        <v>41.25</v>
      </c>
      <c r="E27" s="4">
        <v>153</v>
      </c>
      <c r="F27" s="4">
        <v>38.5</v>
      </c>
      <c r="G27" s="4">
        <v>18.600000000000001</v>
      </c>
      <c r="H27" s="4">
        <v>23.5</v>
      </c>
      <c r="I27" s="4">
        <v>696.81</v>
      </c>
      <c r="J27" s="4">
        <v>39.25</v>
      </c>
      <c r="K27" s="4">
        <v>64</v>
      </c>
      <c r="L27" s="4">
        <v>34.25</v>
      </c>
      <c r="M27" s="4">
        <v>4.12</v>
      </c>
      <c r="N27" s="4">
        <v>29</v>
      </c>
      <c r="O27" s="4">
        <v>24.8</v>
      </c>
      <c r="P27" s="4">
        <v>21.38</v>
      </c>
      <c r="Q27" s="4">
        <v>28.25</v>
      </c>
      <c r="R27" s="4">
        <v>91.5</v>
      </c>
      <c r="S27" s="4">
        <v>43.25</v>
      </c>
      <c r="T27" s="4">
        <v>25.25</v>
      </c>
      <c r="U27" s="4">
        <v>4.0999999999999996</v>
      </c>
      <c r="V27" s="4">
        <v>5</v>
      </c>
      <c r="W27" s="4">
        <v>114.5</v>
      </c>
      <c r="X27" s="4">
        <v>10.7</v>
      </c>
      <c r="Y27" s="4">
        <v>15.15</v>
      </c>
      <c r="Z27" s="4">
        <v>7.55</v>
      </c>
      <c r="AA27" s="4">
        <v>30</v>
      </c>
      <c r="AB27" s="4">
        <v>12</v>
      </c>
      <c r="AC27" s="4">
        <v>18.2</v>
      </c>
      <c r="AD27" s="4">
        <v>24.1</v>
      </c>
      <c r="AE27" s="4">
        <v>149</v>
      </c>
      <c r="AF27" s="4">
        <v>292</v>
      </c>
      <c r="AG27" s="4">
        <v>37.75</v>
      </c>
      <c r="AH27" s="4">
        <v>329</v>
      </c>
      <c r="AI27" s="4">
        <v>241</v>
      </c>
      <c r="AJ27" s="4">
        <v>102.5</v>
      </c>
      <c r="AK27" s="4">
        <v>144</v>
      </c>
      <c r="AL27" s="4">
        <v>1.88</v>
      </c>
      <c r="AM27" s="4">
        <v>38.25</v>
      </c>
      <c r="AN27" s="4">
        <v>50.25</v>
      </c>
      <c r="AO27" s="4">
        <v>18.7</v>
      </c>
      <c r="AP27" s="4">
        <v>53.88</v>
      </c>
      <c r="AQ27" s="4">
        <v>39.5</v>
      </c>
      <c r="AR27" s="4">
        <v>24.1</v>
      </c>
      <c r="AS27" s="4">
        <v>2.48</v>
      </c>
      <c r="AT27" s="4">
        <v>660.84</v>
      </c>
    </row>
    <row r="28" spans="2:46">
      <c r="B28" s="3">
        <v>40479</v>
      </c>
      <c r="C28" s="4">
        <v>85.21</v>
      </c>
      <c r="D28" s="4">
        <v>39.25</v>
      </c>
      <c r="E28" s="4">
        <v>151</v>
      </c>
      <c r="F28" s="4">
        <v>39</v>
      </c>
      <c r="G28" s="4">
        <v>18.7</v>
      </c>
      <c r="H28" s="4">
        <v>23.9</v>
      </c>
      <c r="I28" s="4">
        <v>775.99</v>
      </c>
      <c r="J28" s="4">
        <v>33</v>
      </c>
      <c r="K28" s="4">
        <v>63</v>
      </c>
      <c r="L28" s="4">
        <v>34</v>
      </c>
      <c r="M28" s="4">
        <v>3.74</v>
      </c>
      <c r="N28" s="4">
        <v>28.25</v>
      </c>
      <c r="O28" s="4">
        <v>23.3</v>
      </c>
      <c r="P28" s="4">
        <v>22.13</v>
      </c>
      <c r="Q28" s="4">
        <v>30.5</v>
      </c>
      <c r="R28" s="4">
        <v>96.75</v>
      </c>
      <c r="S28" s="4">
        <v>49.25</v>
      </c>
      <c r="T28" s="4">
        <v>25.25</v>
      </c>
      <c r="U28" s="4">
        <v>4.28</v>
      </c>
      <c r="V28" s="4">
        <v>4.82</v>
      </c>
      <c r="W28" s="4">
        <v>117.5</v>
      </c>
      <c r="X28" s="4">
        <v>12</v>
      </c>
      <c r="Y28" s="4">
        <v>16.09</v>
      </c>
      <c r="Z28" s="4">
        <v>7.1</v>
      </c>
      <c r="AA28" s="4">
        <v>28.25</v>
      </c>
      <c r="AB28" s="4">
        <v>11.09</v>
      </c>
      <c r="AC28" s="4">
        <v>19.100000000000001</v>
      </c>
      <c r="AD28" s="4">
        <v>22.4</v>
      </c>
      <c r="AE28" s="4">
        <v>171</v>
      </c>
      <c r="AF28" s="4">
        <v>302</v>
      </c>
      <c r="AG28" s="4">
        <v>37</v>
      </c>
      <c r="AH28" s="4">
        <v>321</v>
      </c>
      <c r="AI28" s="4">
        <v>232</v>
      </c>
      <c r="AJ28" s="4">
        <v>103.5</v>
      </c>
      <c r="AK28" s="4">
        <v>136</v>
      </c>
      <c r="AL28" s="4">
        <v>1.8199999999999998</v>
      </c>
      <c r="AM28" s="4">
        <v>46.75</v>
      </c>
      <c r="AN28" s="4">
        <v>52.75</v>
      </c>
      <c r="AO28" s="4">
        <v>18.7</v>
      </c>
      <c r="AP28" s="4">
        <v>53.41</v>
      </c>
      <c r="AQ28" s="4">
        <v>38.75</v>
      </c>
      <c r="AR28" s="4">
        <v>23.6</v>
      </c>
      <c r="AS28" s="4">
        <v>2.2800000000000002</v>
      </c>
      <c r="AT28" s="4">
        <v>680.47</v>
      </c>
    </row>
    <row r="29" spans="2:46">
      <c r="B29" s="3">
        <v>40510</v>
      </c>
      <c r="C29" s="4">
        <v>89.5</v>
      </c>
      <c r="D29" s="4">
        <v>38.25</v>
      </c>
      <c r="E29" s="4">
        <v>147</v>
      </c>
      <c r="F29" s="4">
        <v>37.25</v>
      </c>
      <c r="G29" s="4">
        <v>18.5</v>
      </c>
      <c r="H29" s="4">
        <v>23.1</v>
      </c>
      <c r="I29" s="4">
        <v>756.19</v>
      </c>
      <c r="J29" s="4">
        <v>32.75</v>
      </c>
      <c r="K29" s="4">
        <v>72.25</v>
      </c>
      <c r="L29" s="4">
        <v>32.75</v>
      </c>
      <c r="M29" s="4">
        <v>3.08</v>
      </c>
      <c r="N29" s="4">
        <v>28.25</v>
      </c>
      <c r="O29" s="4">
        <v>24.6</v>
      </c>
      <c r="P29" s="4">
        <v>20.38</v>
      </c>
      <c r="Q29" s="4">
        <v>32.25</v>
      </c>
      <c r="R29" s="4">
        <v>94.25</v>
      </c>
      <c r="S29" s="4">
        <v>48.75</v>
      </c>
      <c r="T29" s="4">
        <v>25.5</v>
      </c>
      <c r="U29" s="4">
        <v>4.54</v>
      </c>
      <c r="V29" s="4">
        <v>4.5600000000000005</v>
      </c>
      <c r="W29" s="4">
        <v>116</v>
      </c>
      <c r="X29" s="4">
        <v>13.2</v>
      </c>
      <c r="Y29" s="4">
        <v>15.33</v>
      </c>
      <c r="Z29" s="4">
        <v>6.45</v>
      </c>
      <c r="AA29" s="4">
        <v>28</v>
      </c>
      <c r="AB29" s="4">
        <v>10.55</v>
      </c>
      <c r="AC29" s="4">
        <v>18.3</v>
      </c>
      <c r="AD29" s="4">
        <v>20</v>
      </c>
      <c r="AE29" s="4">
        <v>168</v>
      </c>
      <c r="AF29" s="4">
        <v>303</v>
      </c>
      <c r="AG29" s="4">
        <v>34.75</v>
      </c>
      <c r="AH29" s="4">
        <v>322</v>
      </c>
      <c r="AI29" s="4">
        <v>226</v>
      </c>
      <c r="AJ29" s="4">
        <v>104</v>
      </c>
      <c r="AK29" s="4">
        <v>147.5</v>
      </c>
      <c r="AL29" s="4">
        <v>1.6099999999999999</v>
      </c>
      <c r="AM29" s="4">
        <v>48.25</v>
      </c>
      <c r="AN29" s="4">
        <v>65</v>
      </c>
      <c r="AO29" s="4">
        <v>23</v>
      </c>
      <c r="AP29" s="4">
        <v>51.77</v>
      </c>
      <c r="AQ29" s="4">
        <v>37</v>
      </c>
      <c r="AR29" s="4">
        <v>20.6</v>
      </c>
      <c r="AS29" s="4">
        <v>2.14</v>
      </c>
      <c r="AT29" s="4">
        <v>688.3</v>
      </c>
    </row>
    <row r="30" spans="2:46">
      <c r="B30" s="3">
        <v>40540</v>
      </c>
      <c r="C30" s="4">
        <v>84.25</v>
      </c>
      <c r="D30" s="4">
        <v>39</v>
      </c>
      <c r="E30" s="4">
        <v>145</v>
      </c>
      <c r="F30" s="4">
        <v>46</v>
      </c>
      <c r="G30" s="4">
        <v>19.3</v>
      </c>
      <c r="H30" s="4">
        <v>25.25</v>
      </c>
      <c r="I30" s="4">
        <v>772.03</v>
      </c>
      <c r="J30" s="4">
        <v>32.5</v>
      </c>
      <c r="K30" s="4">
        <v>85.5</v>
      </c>
      <c r="L30" s="4">
        <v>32</v>
      </c>
      <c r="M30" s="4">
        <v>3.46</v>
      </c>
      <c r="N30" s="4">
        <v>28</v>
      </c>
      <c r="O30" s="4">
        <v>24.7</v>
      </c>
      <c r="P30" s="4">
        <v>20.13</v>
      </c>
      <c r="Q30" s="4">
        <v>34.5</v>
      </c>
      <c r="R30" s="4">
        <v>102.5</v>
      </c>
      <c r="S30" s="4">
        <v>46.25</v>
      </c>
      <c r="T30" s="4">
        <v>26.25</v>
      </c>
      <c r="U30" s="4">
        <v>6.3</v>
      </c>
      <c r="V30" s="4">
        <v>4.5600000000000005</v>
      </c>
      <c r="W30" s="4">
        <v>124.5</v>
      </c>
      <c r="X30" s="4">
        <v>13.2</v>
      </c>
      <c r="Y30" s="4">
        <v>16.559999999999999</v>
      </c>
      <c r="Z30" s="4">
        <v>6.55</v>
      </c>
      <c r="AA30" s="4">
        <v>28.75</v>
      </c>
      <c r="AB30" s="4">
        <v>10.91</v>
      </c>
      <c r="AC30" s="4">
        <v>18.399999999999999</v>
      </c>
      <c r="AD30" s="4">
        <v>18.399999999999999</v>
      </c>
      <c r="AE30" s="4">
        <v>169</v>
      </c>
      <c r="AF30" s="4">
        <v>320</v>
      </c>
      <c r="AG30" s="4">
        <v>38.25</v>
      </c>
      <c r="AH30" s="4">
        <v>336</v>
      </c>
      <c r="AI30" s="4">
        <v>233</v>
      </c>
      <c r="AJ30" s="4">
        <v>104</v>
      </c>
      <c r="AK30" s="4">
        <v>155.5</v>
      </c>
      <c r="AL30" s="4">
        <v>1.6400000000000001</v>
      </c>
      <c r="AM30" s="4">
        <v>47.75</v>
      </c>
      <c r="AN30" s="4">
        <v>77.25</v>
      </c>
      <c r="AO30" s="4">
        <v>28</v>
      </c>
      <c r="AP30" s="4">
        <v>50.35</v>
      </c>
      <c r="AQ30" s="4">
        <v>35.75</v>
      </c>
      <c r="AR30" s="4">
        <v>20.9</v>
      </c>
      <c r="AS30" s="4">
        <v>2.36</v>
      </c>
      <c r="AT30" s="4">
        <v>717.43</v>
      </c>
    </row>
    <row r="31" spans="2:46">
      <c r="B31" s="3">
        <v>40571</v>
      </c>
      <c r="C31" s="4">
        <v>80.25</v>
      </c>
      <c r="D31" s="4">
        <v>33.75</v>
      </c>
      <c r="E31" s="4">
        <v>153.5</v>
      </c>
      <c r="F31" s="4">
        <v>49.25</v>
      </c>
      <c r="G31" s="4">
        <v>19</v>
      </c>
      <c r="H31" s="4">
        <v>25.5</v>
      </c>
      <c r="I31" s="4">
        <v>750.56</v>
      </c>
      <c r="J31" s="4">
        <v>32</v>
      </c>
      <c r="K31" s="4">
        <v>81.25</v>
      </c>
      <c r="L31" s="4">
        <v>32.75</v>
      </c>
      <c r="M31" s="4">
        <v>3.38</v>
      </c>
      <c r="N31" s="4">
        <v>26.5</v>
      </c>
      <c r="O31" s="4">
        <v>22.3</v>
      </c>
      <c r="P31" s="4">
        <v>19.25</v>
      </c>
      <c r="Q31" s="4">
        <v>29.5</v>
      </c>
      <c r="R31" s="4">
        <v>108.5</v>
      </c>
      <c r="S31" s="4">
        <v>41.25</v>
      </c>
      <c r="T31" s="4">
        <v>25.75</v>
      </c>
      <c r="U31" s="4">
        <v>5.3</v>
      </c>
      <c r="V31" s="4">
        <v>3.82</v>
      </c>
      <c r="W31" s="4">
        <v>118.5</v>
      </c>
      <c r="X31" s="4">
        <v>14</v>
      </c>
      <c r="Y31" s="4">
        <v>15.81</v>
      </c>
      <c r="Z31" s="4">
        <v>5.7</v>
      </c>
      <c r="AA31" s="4">
        <v>30</v>
      </c>
      <c r="AB31" s="4">
        <v>9.82</v>
      </c>
      <c r="AC31" s="4">
        <v>18.3</v>
      </c>
      <c r="AD31" s="4">
        <v>16.899999999999999</v>
      </c>
      <c r="AE31" s="4">
        <v>158.5</v>
      </c>
      <c r="AF31" s="4">
        <v>342</v>
      </c>
      <c r="AG31" s="4">
        <v>40.25</v>
      </c>
      <c r="AH31" s="4">
        <v>316</v>
      </c>
      <c r="AI31" s="4">
        <v>221</v>
      </c>
      <c r="AJ31" s="4">
        <v>96</v>
      </c>
      <c r="AK31" s="4">
        <v>147</v>
      </c>
      <c r="AL31" s="4">
        <v>1.47</v>
      </c>
      <c r="AM31" s="4">
        <v>40</v>
      </c>
      <c r="AN31" s="4">
        <v>69.75</v>
      </c>
      <c r="AO31" s="4">
        <v>25.5</v>
      </c>
      <c r="AP31" s="4">
        <v>44</v>
      </c>
      <c r="AQ31" s="4">
        <v>31.75</v>
      </c>
      <c r="AR31" s="4">
        <v>18.899999999999999</v>
      </c>
      <c r="AS31" s="4">
        <v>2.06</v>
      </c>
      <c r="AT31" s="4">
        <v>681.45</v>
      </c>
    </row>
    <row r="32" spans="2:46">
      <c r="B32" s="3">
        <v>40602</v>
      </c>
      <c r="C32" s="4">
        <v>79.5</v>
      </c>
      <c r="D32" s="4">
        <v>33</v>
      </c>
      <c r="E32" s="4">
        <v>160</v>
      </c>
      <c r="F32" s="4">
        <v>49.25</v>
      </c>
      <c r="G32" s="4">
        <v>18.8</v>
      </c>
      <c r="H32" s="4">
        <v>24.7</v>
      </c>
      <c r="I32" s="4">
        <v>722.69</v>
      </c>
      <c r="J32" s="4">
        <v>33.5</v>
      </c>
      <c r="K32" s="4">
        <v>77</v>
      </c>
      <c r="L32" s="4">
        <v>33.25</v>
      </c>
      <c r="M32" s="4">
        <v>3.2800000000000002</v>
      </c>
      <c r="N32" s="4">
        <v>26.25</v>
      </c>
      <c r="O32" s="4">
        <v>23.8</v>
      </c>
      <c r="P32" s="4">
        <v>19.5</v>
      </c>
      <c r="Q32" s="4">
        <v>27.5</v>
      </c>
      <c r="R32" s="4">
        <v>99.5</v>
      </c>
      <c r="S32" s="4">
        <v>40.75</v>
      </c>
      <c r="T32" s="4">
        <v>25.5</v>
      </c>
      <c r="U32" s="4">
        <v>5.55</v>
      </c>
      <c r="V32" s="4">
        <v>3.68</v>
      </c>
      <c r="W32" s="4">
        <v>117.5</v>
      </c>
      <c r="X32" s="4">
        <v>12.7</v>
      </c>
      <c r="Y32" s="4">
        <v>15.43</v>
      </c>
      <c r="Z32" s="4">
        <v>5.6</v>
      </c>
      <c r="AA32" s="4">
        <v>29.5</v>
      </c>
      <c r="AB32" s="4">
        <v>9.5500000000000007</v>
      </c>
      <c r="AC32" s="4">
        <v>17.7</v>
      </c>
      <c r="AD32" s="4">
        <v>17.5</v>
      </c>
      <c r="AE32" s="4">
        <v>182</v>
      </c>
      <c r="AF32" s="4">
        <v>337</v>
      </c>
      <c r="AG32" s="4">
        <v>38.25</v>
      </c>
      <c r="AH32" s="4">
        <v>311</v>
      </c>
      <c r="AI32" s="4">
        <v>209</v>
      </c>
      <c r="AJ32" s="4">
        <v>102</v>
      </c>
      <c r="AK32" s="4">
        <v>139.5</v>
      </c>
      <c r="AL32" s="4">
        <v>1.35</v>
      </c>
      <c r="AM32" s="4">
        <v>38.5</v>
      </c>
      <c r="AN32" s="4">
        <v>73.75</v>
      </c>
      <c r="AO32" s="4">
        <v>24.9</v>
      </c>
      <c r="AP32" s="4">
        <v>39.299999999999997</v>
      </c>
      <c r="AQ32" s="4">
        <v>29.75</v>
      </c>
      <c r="AR32" s="4">
        <v>18.2</v>
      </c>
      <c r="AS32" s="4">
        <v>2.2800000000000002</v>
      </c>
      <c r="AT32" s="4">
        <v>690.89</v>
      </c>
    </row>
    <row r="33" spans="2:46">
      <c r="B33" s="3">
        <v>40630</v>
      </c>
      <c r="C33" s="4">
        <v>89</v>
      </c>
      <c r="D33" s="4">
        <v>35.5</v>
      </c>
      <c r="E33" s="4">
        <v>165</v>
      </c>
      <c r="F33" s="4">
        <v>51</v>
      </c>
      <c r="G33" s="4">
        <v>18.8</v>
      </c>
      <c r="H33" s="4">
        <v>24</v>
      </c>
      <c r="I33" s="4">
        <v>752.55</v>
      </c>
      <c r="J33" s="4">
        <v>33.75</v>
      </c>
      <c r="K33" s="4">
        <v>75.75</v>
      </c>
      <c r="L33" s="4">
        <v>37.25</v>
      </c>
      <c r="M33" s="4">
        <v>3.06</v>
      </c>
      <c r="N33" s="4">
        <v>27</v>
      </c>
      <c r="O33" s="4">
        <v>25.25</v>
      </c>
      <c r="P33" s="4">
        <v>19.38</v>
      </c>
      <c r="Q33" s="4">
        <v>27.75</v>
      </c>
      <c r="R33" s="4">
        <v>93</v>
      </c>
      <c r="S33" s="4">
        <v>41.25</v>
      </c>
      <c r="T33" s="4">
        <v>23.8</v>
      </c>
      <c r="U33" s="4">
        <v>5.9</v>
      </c>
      <c r="V33" s="4">
        <v>3.8</v>
      </c>
      <c r="W33" s="4">
        <v>126.5</v>
      </c>
      <c r="X33" s="4">
        <v>14</v>
      </c>
      <c r="Y33" s="4">
        <v>17.5</v>
      </c>
      <c r="Z33" s="4">
        <v>6.1</v>
      </c>
      <c r="AA33" s="4">
        <v>29.25</v>
      </c>
      <c r="AB33" s="4">
        <v>10.55</v>
      </c>
      <c r="AC33" s="4">
        <v>18.100000000000001</v>
      </c>
      <c r="AD33" s="4">
        <v>18.3</v>
      </c>
      <c r="AE33" s="4">
        <v>181.5</v>
      </c>
      <c r="AF33" s="4">
        <v>346</v>
      </c>
      <c r="AG33" s="4">
        <v>37.75</v>
      </c>
      <c r="AH33" s="4">
        <v>348</v>
      </c>
      <c r="AI33" s="4">
        <v>207</v>
      </c>
      <c r="AJ33" s="4">
        <v>104.5</v>
      </c>
      <c r="AK33" s="4">
        <v>141</v>
      </c>
      <c r="AL33" s="4">
        <v>1.54</v>
      </c>
      <c r="AM33" s="4">
        <v>37.25</v>
      </c>
      <c r="AN33" s="4">
        <v>83.5</v>
      </c>
      <c r="AO33" s="4">
        <v>29.5</v>
      </c>
      <c r="AP33" s="4">
        <v>44.71</v>
      </c>
      <c r="AQ33" s="4">
        <v>32.5</v>
      </c>
      <c r="AR33" s="4">
        <v>19</v>
      </c>
      <c r="AS33" s="4">
        <v>2.36</v>
      </c>
      <c r="AT33" s="4">
        <v>724.52</v>
      </c>
    </row>
    <row r="34" spans="2:46">
      <c r="B34" s="3">
        <v>40661</v>
      </c>
      <c r="C34" s="4">
        <v>91.75</v>
      </c>
      <c r="D34" s="4">
        <v>37.5</v>
      </c>
      <c r="E34" s="4">
        <v>171.5</v>
      </c>
      <c r="F34" s="4">
        <v>51.5</v>
      </c>
      <c r="G34" s="4">
        <v>17.899999999999999</v>
      </c>
      <c r="H34" s="4">
        <v>27.5</v>
      </c>
      <c r="I34" s="4">
        <v>746.58</v>
      </c>
      <c r="J34" s="4">
        <v>35.25</v>
      </c>
      <c r="K34" s="4">
        <v>86.5</v>
      </c>
      <c r="L34" s="4">
        <v>39</v>
      </c>
      <c r="M34" s="4">
        <v>3.34</v>
      </c>
      <c r="N34" s="4">
        <v>29</v>
      </c>
      <c r="O34" s="4">
        <v>30</v>
      </c>
      <c r="P34" s="4">
        <v>21.63</v>
      </c>
      <c r="Q34" s="4">
        <v>26.25</v>
      </c>
      <c r="R34" s="4">
        <v>94.5</v>
      </c>
      <c r="S34" s="4">
        <v>45.5</v>
      </c>
      <c r="T34" s="4">
        <v>24.8</v>
      </c>
      <c r="U34" s="4">
        <v>6.2</v>
      </c>
      <c r="V34" s="4">
        <v>4.4000000000000004</v>
      </c>
      <c r="W34" s="4">
        <v>125</v>
      </c>
      <c r="X34" s="4">
        <v>13.4</v>
      </c>
      <c r="Y34" s="4">
        <v>18.350000000000001</v>
      </c>
      <c r="Z34" s="4">
        <v>6.75</v>
      </c>
      <c r="AA34" s="4">
        <v>30.5</v>
      </c>
      <c r="AB34" s="4">
        <v>11.45</v>
      </c>
      <c r="AC34" s="4">
        <v>18.5</v>
      </c>
      <c r="AD34" s="4">
        <v>20.5</v>
      </c>
      <c r="AE34" s="4">
        <v>188.5</v>
      </c>
      <c r="AF34" s="4">
        <v>373</v>
      </c>
      <c r="AG34" s="4">
        <v>39.75</v>
      </c>
      <c r="AH34" s="4">
        <v>373</v>
      </c>
      <c r="AI34" s="4">
        <v>215</v>
      </c>
      <c r="AJ34" s="4">
        <v>116.5</v>
      </c>
      <c r="AK34" s="4">
        <v>164</v>
      </c>
      <c r="AL34" s="4">
        <v>1.5</v>
      </c>
      <c r="AM34" s="4">
        <v>39.5</v>
      </c>
      <c r="AN34" s="4">
        <v>84</v>
      </c>
      <c r="AO34" s="4">
        <v>28.25</v>
      </c>
      <c r="AP34" s="4">
        <v>43.53</v>
      </c>
      <c r="AQ34" s="4">
        <v>30.25</v>
      </c>
      <c r="AR34" s="4">
        <v>22.1</v>
      </c>
      <c r="AS34" s="4">
        <v>2.3199999999999998</v>
      </c>
      <c r="AT34" s="4">
        <v>769.91</v>
      </c>
    </row>
    <row r="35" spans="2:46">
      <c r="B35" s="3">
        <v>40691</v>
      </c>
      <c r="C35" s="4">
        <v>95.25</v>
      </c>
      <c r="D35" s="4">
        <v>37.25</v>
      </c>
      <c r="E35" s="4">
        <v>161</v>
      </c>
      <c r="F35" s="4">
        <v>52.75</v>
      </c>
      <c r="G35" s="4">
        <v>18</v>
      </c>
      <c r="H35" s="4">
        <v>28</v>
      </c>
      <c r="I35" s="4">
        <v>746.58</v>
      </c>
      <c r="J35" s="4">
        <v>37.25</v>
      </c>
      <c r="K35" s="4">
        <v>88.75</v>
      </c>
      <c r="L35" s="4">
        <v>37.5</v>
      </c>
      <c r="M35" s="4">
        <v>3.26</v>
      </c>
      <c r="N35" s="4">
        <v>28.5</v>
      </c>
      <c r="O35" s="4">
        <v>30.75</v>
      </c>
      <c r="P35" s="4">
        <v>23</v>
      </c>
      <c r="Q35" s="4">
        <v>25.25</v>
      </c>
      <c r="R35" s="4">
        <v>94.25</v>
      </c>
      <c r="S35" s="4">
        <v>51</v>
      </c>
      <c r="T35" s="4">
        <v>24.4</v>
      </c>
      <c r="U35" s="4">
        <v>5.75</v>
      </c>
      <c r="V35" s="4">
        <v>3.74</v>
      </c>
      <c r="W35" s="4">
        <v>122</v>
      </c>
      <c r="X35" s="4">
        <v>13.1</v>
      </c>
      <c r="Y35" s="4">
        <v>17.78</v>
      </c>
      <c r="Z35" s="4">
        <v>6.35</v>
      </c>
      <c r="AA35" s="4">
        <v>30.5</v>
      </c>
      <c r="AB35" s="4">
        <v>11.09</v>
      </c>
      <c r="AC35" s="4">
        <v>18</v>
      </c>
      <c r="AD35" s="4">
        <v>18.8</v>
      </c>
      <c r="AE35" s="4">
        <v>172.5</v>
      </c>
      <c r="AF35" s="4">
        <v>354</v>
      </c>
      <c r="AG35" s="4">
        <v>43</v>
      </c>
      <c r="AH35" s="4">
        <v>357</v>
      </c>
      <c r="AI35" s="4">
        <v>219</v>
      </c>
      <c r="AJ35" s="4">
        <v>113.5</v>
      </c>
      <c r="AK35" s="4">
        <v>195.5</v>
      </c>
      <c r="AL35" s="4">
        <v>1.5</v>
      </c>
      <c r="AM35" s="4">
        <v>36.25</v>
      </c>
      <c r="AN35" s="4">
        <v>77.75</v>
      </c>
      <c r="AO35" s="4">
        <v>29</v>
      </c>
      <c r="AP35" s="4">
        <v>44.47</v>
      </c>
      <c r="AQ35" s="4">
        <v>31</v>
      </c>
      <c r="AR35" s="4">
        <v>22</v>
      </c>
      <c r="AS35" s="4">
        <v>2.06</v>
      </c>
      <c r="AT35" s="4">
        <v>749.28</v>
      </c>
    </row>
    <row r="36" spans="2:46">
      <c r="B36" s="3">
        <v>40722</v>
      </c>
      <c r="C36" s="4">
        <v>100</v>
      </c>
      <c r="D36" s="4">
        <v>35</v>
      </c>
      <c r="E36" s="4">
        <v>152</v>
      </c>
      <c r="F36" s="4">
        <v>51.75</v>
      </c>
      <c r="G36" s="4">
        <v>17.7</v>
      </c>
      <c r="H36" s="4">
        <v>26.5</v>
      </c>
      <c r="I36" s="4">
        <v>690.83</v>
      </c>
      <c r="J36" s="4">
        <v>34</v>
      </c>
      <c r="K36" s="4">
        <v>89.75</v>
      </c>
      <c r="L36" s="4">
        <v>35.25</v>
      </c>
      <c r="M36" s="4">
        <v>3.26</v>
      </c>
      <c r="N36" s="4">
        <v>29.75</v>
      </c>
      <c r="O36" s="4">
        <v>28.5</v>
      </c>
      <c r="P36" s="4">
        <v>21.63</v>
      </c>
      <c r="Q36" s="4">
        <v>24.5</v>
      </c>
      <c r="R36" s="4">
        <v>90</v>
      </c>
      <c r="S36" s="4">
        <v>50</v>
      </c>
      <c r="T36" s="4">
        <v>23.1</v>
      </c>
      <c r="U36" s="4">
        <v>5.2</v>
      </c>
      <c r="V36" s="4">
        <v>3.5</v>
      </c>
      <c r="W36" s="4">
        <v>116.5</v>
      </c>
      <c r="X36" s="4">
        <v>13.5</v>
      </c>
      <c r="Y36" s="4">
        <v>16.93</v>
      </c>
      <c r="Z36" s="4">
        <v>5.65</v>
      </c>
      <c r="AA36" s="4">
        <v>28.25</v>
      </c>
      <c r="AB36" s="4">
        <v>10.36</v>
      </c>
      <c r="AC36" s="4">
        <v>14.6</v>
      </c>
      <c r="AD36" s="4">
        <v>17.600000000000001</v>
      </c>
      <c r="AE36" s="4">
        <v>166</v>
      </c>
      <c r="AF36" s="4">
        <v>324</v>
      </c>
      <c r="AG36" s="4">
        <v>40.75</v>
      </c>
      <c r="AH36" s="4">
        <v>340</v>
      </c>
      <c r="AI36" s="4">
        <v>212</v>
      </c>
      <c r="AJ36" s="4">
        <v>107</v>
      </c>
      <c r="AK36" s="4">
        <v>191.5</v>
      </c>
      <c r="AL36" s="4">
        <v>1.35</v>
      </c>
      <c r="AM36" s="4">
        <v>27.5</v>
      </c>
      <c r="AN36" s="4">
        <v>71.25</v>
      </c>
      <c r="AO36" s="4">
        <v>29</v>
      </c>
      <c r="AP36" s="4">
        <v>45.65</v>
      </c>
      <c r="AQ36" s="4">
        <v>28</v>
      </c>
      <c r="AR36" s="4">
        <v>18.8</v>
      </c>
      <c r="AS36" s="4">
        <v>1.98</v>
      </c>
      <c r="AT36" s="4">
        <v>707.33</v>
      </c>
    </row>
    <row r="37" spans="2:46">
      <c r="B37" s="3">
        <v>40752</v>
      </c>
      <c r="C37" s="4">
        <v>115</v>
      </c>
      <c r="D37" s="4">
        <v>48.5</v>
      </c>
      <c r="E37" s="4">
        <v>173.5</v>
      </c>
      <c r="F37" s="4">
        <v>58</v>
      </c>
      <c r="G37" s="4">
        <v>18.399999999999999</v>
      </c>
      <c r="H37" s="4">
        <v>27.75</v>
      </c>
      <c r="I37" s="4">
        <v>738.62</v>
      </c>
      <c r="J37" s="4">
        <v>39.5</v>
      </c>
      <c r="K37" s="4">
        <v>120</v>
      </c>
      <c r="L37" s="4">
        <v>37.75</v>
      </c>
      <c r="M37" s="4">
        <v>3.38</v>
      </c>
      <c r="N37" s="4">
        <v>37</v>
      </c>
      <c r="O37" s="4">
        <v>31.25</v>
      </c>
      <c r="P37" s="4">
        <v>24.5</v>
      </c>
      <c r="Q37" s="4">
        <v>27</v>
      </c>
      <c r="R37" s="4">
        <v>95</v>
      </c>
      <c r="S37" s="4">
        <v>56.75</v>
      </c>
      <c r="T37" s="4">
        <v>24.8</v>
      </c>
      <c r="U37" s="4">
        <v>5.8</v>
      </c>
      <c r="V37" s="4">
        <v>4.6399999999999997</v>
      </c>
      <c r="W37" s="4">
        <v>141</v>
      </c>
      <c r="X37" s="4">
        <v>15.5</v>
      </c>
      <c r="Y37" s="4">
        <v>19.47</v>
      </c>
      <c r="Z37" s="4">
        <v>6.9</v>
      </c>
      <c r="AA37" s="4">
        <v>30.5</v>
      </c>
      <c r="AB37" s="4">
        <v>12.18</v>
      </c>
      <c r="AC37" s="4">
        <v>17.3</v>
      </c>
      <c r="AD37" s="4">
        <v>20.5</v>
      </c>
      <c r="AE37" s="4">
        <v>185.5</v>
      </c>
      <c r="AF37" s="4">
        <v>351</v>
      </c>
      <c r="AG37" s="4">
        <v>43</v>
      </c>
      <c r="AH37" s="4">
        <v>379</v>
      </c>
      <c r="AI37" s="4">
        <v>234</v>
      </c>
      <c r="AJ37" s="4">
        <v>127</v>
      </c>
      <c r="AK37" s="4">
        <v>233</v>
      </c>
      <c r="AL37" s="4">
        <v>1.42</v>
      </c>
      <c r="AM37" s="4">
        <v>28.5</v>
      </c>
      <c r="AN37" s="4">
        <v>78</v>
      </c>
      <c r="AO37" s="4">
        <v>30</v>
      </c>
      <c r="AP37" s="4">
        <v>52.71</v>
      </c>
      <c r="AQ37" s="4">
        <v>31</v>
      </c>
      <c r="AR37" s="4">
        <v>19.100000000000001</v>
      </c>
      <c r="AS37" s="4">
        <v>2.06</v>
      </c>
      <c r="AT37" s="4">
        <v>795.4</v>
      </c>
    </row>
    <row r="38" spans="2:46">
      <c r="B38" s="3">
        <v>40783</v>
      </c>
      <c r="C38" s="4">
        <v>114</v>
      </c>
      <c r="D38" s="4">
        <v>45.5</v>
      </c>
      <c r="E38" s="4">
        <v>152</v>
      </c>
      <c r="F38" s="4">
        <v>63</v>
      </c>
      <c r="G38" s="4">
        <v>17.600000000000001</v>
      </c>
      <c r="H38" s="4">
        <v>24.7</v>
      </c>
      <c r="I38" s="4">
        <v>609.21</v>
      </c>
      <c r="J38" s="4">
        <v>39.5</v>
      </c>
      <c r="K38" s="4">
        <v>127.5</v>
      </c>
      <c r="L38" s="4">
        <v>36.25</v>
      </c>
      <c r="M38" s="4">
        <v>2.92</v>
      </c>
      <c r="N38" s="4">
        <v>37</v>
      </c>
      <c r="O38" s="4">
        <v>30.5</v>
      </c>
      <c r="P38" s="4">
        <v>25.38</v>
      </c>
      <c r="Q38" s="4">
        <v>20.100000000000001</v>
      </c>
      <c r="R38" s="4">
        <v>90</v>
      </c>
      <c r="S38" s="4">
        <v>54</v>
      </c>
      <c r="T38" s="4">
        <v>21.6</v>
      </c>
      <c r="U38" s="4">
        <v>4.58</v>
      </c>
      <c r="V38" s="4">
        <v>4.34</v>
      </c>
      <c r="W38" s="4">
        <v>125</v>
      </c>
      <c r="X38" s="4">
        <v>14.7</v>
      </c>
      <c r="Y38" s="4">
        <v>17.5</v>
      </c>
      <c r="Z38" s="4">
        <v>6.7</v>
      </c>
      <c r="AA38" s="4">
        <v>30.25</v>
      </c>
      <c r="AB38" s="4">
        <v>11.36</v>
      </c>
      <c r="AC38" s="4">
        <v>16.600000000000001</v>
      </c>
      <c r="AD38" s="4">
        <v>18.7</v>
      </c>
      <c r="AE38" s="4">
        <v>164.5</v>
      </c>
      <c r="AF38" s="4">
        <v>317</v>
      </c>
      <c r="AG38" s="4">
        <v>43.75</v>
      </c>
      <c r="AH38" s="4">
        <v>316</v>
      </c>
      <c r="AI38" s="4">
        <v>226</v>
      </c>
      <c r="AJ38" s="4">
        <v>114.5</v>
      </c>
      <c r="AK38" s="4">
        <v>245</v>
      </c>
      <c r="AL38" s="4">
        <v>1.18</v>
      </c>
      <c r="AM38" s="4">
        <v>24.9</v>
      </c>
      <c r="AN38" s="4">
        <v>63.75</v>
      </c>
      <c r="AO38" s="4">
        <v>27.5</v>
      </c>
      <c r="AP38" s="4">
        <v>51.3</v>
      </c>
      <c r="AQ38" s="4">
        <v>29.5</v>
      </c>
      <c r="AR38" s="4">
        <v>19.100000000000001</v>
      </c>
      <c r="AS38" s="4">
        <v>1.63</v>
      </c>
      <c r="AT38" s="4">
        <v>721.84</v>
      </c>
    </row>
    <row r="39" spans="2:46">
      <c r="B39" s="3">
        <v>40814</v>
      </c>
      <c r="C39" s="4">
        <v>122</v>
      </c>
      <c r="D39" s="4">
        <v>39.25</v>
      </c>
      <c r="E39" s="4">
        <v>145</v>
      </c>
      <c r="F39" s="4">
        <v>63.75</v>
      </c>
      <c r="G39" s="4">
        <v>16.7</v>
      </c>
      <c r="H39" s="4">
        <v>20.399999999999999</v>
      </c>
      <c r="I39" s="4">
        <v>563.41999999999996</v>
      </c>
      <c r="J39" s="4">
        <v>38.75</v>
      </c>
      <c r="K39" s="4">
        <v>112</v>
      </c>
      <c r="L39" s="4">
        <v>38</v>
      </c>
      <c r="M39" s="4">
        <v>2.4</v>
      </c>
      <c r="N39" s="4">
        <v>34</v>
      </c>
      <c r="O39" s="4">
        <v>27.5</v>
      </c>
      <c r="P39" s="4">
        <v>23.38</v>
      </c>
      <c r="Q39" s="4">
        <v>19.8</v>
      </c>
      <c r="R39" s="4">
        <v>84.25</v>
      </c>
      <c r="S39" s="4">
        <v>47</v>
      </c>
      <c r="T39" s="4">
        <v>17</v>
      </c>
      <c r="U39" s="4">
        <v>3.64</v>
      </c>
      <c r="V39" s="4">
        <v>3.36</v>
      </c>
      <c r="W39" s="4">
        <v>117</v>
      </c>
      <c r="X39" s="4">
        <v>11</v>
      </c>
      <c r="Y39" s="4">
        <v>14.86</v>
      </c>
      <c r="Z39" s="4">
        <v>6.5</v>
      </c>
      <c r="AA39" s="4">
        <v>28</v>
      </c>
      <c r="AB39" s="4">
        <v>9.36</v>
      </c>
      <c r="AC39" s="4">
        <v>14.7</v>
      </c>
      <c r="AD39" s="4">
        <v>15.5</v>
      </c>
      <c r="AE39" s="4">
        <v>148.5</v>
      </c>
      <c r="AF39" s="4">
        <v>271</v>
      </c>
      <c r="AG39" s="4">
        <v>42.75</v>
      </c>
      <c r="AH39" s="4">
        <v>271</v>
      </c>
      <c r="AI39" s="4">
        <v>217</v>
      </c>
      <c r="AJ39" s="4">
        <v>108</v>
      </c>
      <c r="AK39" s="4">
        <v>221</v>
      </c>
      <c r="AL39" s="4">
        <v>0.89</v>
      </c>
      <c r="AM39" s="4">
        <v>21</v>
      </c>
      <c r="AN39" s="4">
        <v>51.75</v>
      </c>
      <c r="AO39" s="4">
        <v>22.5</v>
      </c>
      <c r="AP39" s="4">
        <v>49.88</v>
      </c>
      <c r="AQ39" s="4">
        <v>27.75</v>
      </c>
      <c r="AR39" s="4">
        <v>15.1</v>
      </c>
      <c r="AS39" s="4">
        <v>1.49</v>
      </c>
      <c r="AT39" s="4">
        <v>649.6</v>
      </c>
    </row>
    <row r="40" spans="2:46">
      <c r="B40" s="3">
        <v>40844</v>
      </c>
      <c r="C40" s="4">
        <v>125</v>
      </c>
      <c r="D40" s="4">
        <v>38.25</v>
      </c>
      <c r="E40" s="4">
        <v>148.5</v>
      </c>
      <c r="F40" s="4">
        <v>66.75</v>
      </c>
      <c r="G40" s="4">
        <v>16.5</v>
      </c>
      <c r="H40" s="4">
        <v>20</v>
      </c>
      <c r="I40" s="4">
        <v>623.14</v>
      </c>
      <c r="J40" s="4">
        <v>37.5</v>
      </c>
      <c r="K40" s="4">
        <v>110.5</v>
      </c>
      <c r="L40" s="4">
        <v>39.75</v>
      </c>
      <c r="M40" s="4">
        <v>2.2800000000000002</v>
      </c>
      <c r="N40" s="4">
        <v>33</v>
      </c>
      <c r="O40" s="4">
        <v>30</v>
      </c>
      <c r="P40" s="4">
        <v>23.13</v>
      </c>
      <c r="Q40" s="4">
        <v>18.5</v>
      </c>
      <c r="R40" s="4">
        <v>83.5</v>
      </c>
      <c r="S40" s="4">
        <v>52.25</v>
      </c>
      <c r="T40" s="4">
        <v>16.399999999999999</v>
      </c>
      <c r="U40" s="4">
        <v>3.94</v>
      </c>
      <c r="V40" s="4">
        <v>3.7199999999999998</v>
      </c>
      <c r="W40" s="4">
        <v>123</v>
      </c>
      <c r="X40" s="4">
        <v>11.8</v>
      </c>
      <c r="Y40" s="4">
        <v>14.68</v>
      </c>
      <c r="Z40" s="4">
        <v>5.55</v>
      </c>
      <c r="AA40" s="4">
        <v>25</v>
      </c>
      <c r="AB40" s="4">
        <v>9.5500000000000007</v>
      </c>
      <c r="AC40" s="4">
        <v>14.8</v>
      </c>
      <c r="AD40" s="4">
        <v>10.9</v>
      </c>
      <c r="AE40" s="4">
        <v>163</v>
      </c>
      <c r="AF40" s="4">
        <v>312</v>
      </c>
      <c r="AG40" s="4">
        <v>40.5</v>
      </c>
      <c r="AH40" s="4">
        <v>315</v>
      </c>
      <c r="AI40" s="4">
        <v>232</v>
      </c>
      <c r="AJ40" s="4">
        <v>118</v>
      </c>
      <c r="AK40" s="4">
        <v>210</v>
      </c>
      <c r="AL40" s="4">
        <v>0.84</v>
      </c>
      <c r="AM40" s="4">
        <v>19.2</v>
      </c>
      <c r="AN40" s="4">
        <v>58.5</v>
      </c>
      <c r="AO40" s="4">
        <v>22.9</v>
      </c>
      <c r="AP40" s="4">
        <v>50.83</v>
      </c>
      <c r="AQ40" s="4">
        <v>24.7</v>
      </c>
      <c r="AR40" s="4">
        <v>15</v>
      </c>
      <c r="AS40" s="4">
        <v>1.35</v>
      </c>
      <c r="AT40" s="4">
        <v>691.99</v>
      </c>
    </row>
    <row r="41" spans="2:46">
      <c r="B41" s="3">
        <v>40875</v>
      </c>
      <c r="C41" s="4">
        <v>140</v>
      </c>
      <c r="D41" s="4">
        <v>42.25</v>
      </c>
      <c r="E41" s="4">
        <v>141.5</v>
      </c>
      <c r="F41" s="4">
        <v>73.75</v>
      </c>
      <c r="G41" s="4">
        <v>17.2</v>
      </c>
      <c r="H41" s="4">
        <v>18.899999999999999</v>
      </c>
      <c r="I41" s="4">
        <v>545.5</v>
      </c>
      <c r="J41" s="4">
        <v>35.75</v>
      </c>
      <c r="K41" s="4">
        <v>118</v>
      </c>
      <c r="L41" s="4">
        <v>44</v>
      </c>
      <c r="M41" s="4">
        <v>2.36</v>
      </c>
      <c r="N41" s="4">
        <v>35.75</v>
      </c>
      <c r="O41" s="4">
        <v>32.25</v>
      </c>
      <c r="P41" s="4">
        <v>25</v>
      </c>
      <c r="Q41" s="4">
        <v>18.600000000000001</v>
      </c>
      <c r="R41" s="4">
        <v>87.5</v>
      </c>
      <c r="S41" s="4">
        <v>51.75</v>
      </c>
      <c r="T41" s="4">
        <v>19.100000000000001</v>
      </c>
      <c r="U41" s="4">
        <v>3.84</v>
      </c>
      <c r="V41" s="4">
        <v>3.62</v>
      </c>
      <c r="W41" s="4">
        <v>114.5</v>
      </c>
      <c r="X41" s="4">
        <v>11.8</v>
      </c>
      <c r="Y41" s="4">
        <v>13.55</v>
      </c>
      <c r="Z41" s="4">
        <v>5.9</v>
      </c>
      <c r="AA41" s="4">
        <v>25.75</v>
      </c>
      <c r="AB41" s="4">
        <v>9.73</v>
      </c>
      <c r="AC41" s="4">
        <v>15</v>
      </c>
      <c r="AD41" s="4">
        <v>10.7</v>
      </c>
      <c r="AE41" s="4">
        <v>159</v>
      </c>
      <c r="AF41" s="4">
        <v>302</v>
      </c>
      <c r="AG41" s="4">
        <v>42.25</v>
      </c>
      <c r="AH41" s="4">
        <v>318</v>
      </c>
      <c r="AI41" s="4">
        <v>248</v>
      </c>
      <c r="AJ41" s="4">
        <v>105</v>
      </c>
      <c r="AK41" s="4">
        <v>223</v>
      </c>
      <c r="AL41" s="4">
        <v>0.81</v>
      </c>
      <c r="AM41" s="4">
        <v>19.2</v>
      </c>
      <c r="AN41" s="4">
        <v>61.25</v>
      </c>
      <c r="AO41" s="4">
        <v>25.5</v>
      </c>
      <c r="AP41" s="4">
        <v>52.47</v>
      </c>
      <c r="AQ41" s="4">
        <v>25.5</v>
      </c>
      <c r="AR41" s="4">
        <v>17.100000000000001</v>
      </c>
      <c r="AS41" s="4">
        <v>1.35</v>
      </c>
      <c r="AT41" s="4">
        <v>689.41</v>
      </c>
    </row>
    <row r="42" spans="2:46">
      <c r="B42" s="3">
        <v>40905</v>
      </c>
      <c r="C42" s="4">
        <v>143</v>
      </c>
      <c r="D42" s="4">
        <v>44.5</v>
      </c>
      <c r="E42" s="4">
        <v>152</v>
      </c>
      <c r="F42" s="4">
        <v>81</v>
      </c>
      <c r="G42" s="4">
        <v>18.2</v>
      </c>
      <c r="H42" s="4">
        <v>22.2</v>
      </c>
      <c r="I42" s="4">
        <v>537.54</v>
      </c>
      <c r="J42" s="4">
        <v>45.75</v>
      </c>
      <c r="K42" s="4">
        <v>119</v>
      </c>
      <c r="L42" s="4">
        <v>46.75</v>
      </c>
      <c r="M42" s="4">
        <v>2.54</v>
      </c>
      <c r="N42" s="4">
        <v>37.75</v>
      </c>
      <c r="O42" s="4">
        <v>32.75</v>
      </c>
      <c r="P42" s="4">
        <v>25.63</v>
      </c>
      <c r="Q42" s="4">
        <v>21.6</v>
      </c>
      <c r="R42" s="4">
        <v>96.25</v>
      </c>
      <c r="S42" s="4">
        <v>55.5</v>
      </c>
      <c r="T42" s="4">
        <v>19</v>
      </c>
      <c r="U42" s="4">
        <v>4.22</v>
      </c>
      <c r="V42" s="4">
        <v>3.7199999999999998</v>
      </c>
      <c r="W42" s="4">
        <v>122.5</v>
      </c>
      <c r="X42" s="4">
        <v>13.1</v>
      </c>
      <c r="Y42" s="4">
        <v>14.02</v>
      </c>
      <c r="Z42" s="4">
        <v>6.2</v>
      </c>
      <c r="AA42" s="4">
        <v>26.25</v>
      </c>
      <c r="AB42" s="4">
        <v>10.18</v>
      </c>
      <c r="AC42" s="4">
        <v>16.2</v>
      </c>
      <c r="AD42" s="4">
        <v>11.6</v>
      </c>
      <c r="AE42" s="4">
        <v>168</v>
      </c>
      <c r="AF42" s="4">
        <v>317</v>
      </c>
      <c r="AG42" s="4">
        <v>43.5</v>
      </c>
      <c r="AH42" s="4">
        <v>312</v>
      </c>
      <c r="AI42" s="4">
        <v>257</v>
      </c>
      <c r="AJ42" s="4">
        <v>115.5</v>
      </c>
      <c r="AK42" s="4">
        <v>237</v>
      </c>
      <c r="AL42" s="4">
        <v>0.84</v>
      </c>
      <c r="AM42" s="4">
        <v>20</v>
      </c>
      <c r="AN42" s="4">
        <v>59</v>
      </c>
      <c r="AO42" s="4">
        <v>29.25</v>
      </c>
      <c r="AP42" s="4">
        <v>54.83</v>
      </c>
      <c r="AQ42" s="4">
        <v>26.75</v>
      </c>
      <c r="AR42" s="4">
        <v>19.100000000000001</v>
      </c>
      <c r="AS42" s="4">
        <v>1.5899999999999999</v>
      </c>
      <c r="AT42" s="4">
        <v>721.87</v>
      </c>
    </row>
    <row r="43" spans="2:46">
      <c r="B43" s="3">
        <v>40936</v>
      </c>
      <c r="C43" s="4">
        <v>152</v>
      </c>
      <c r="D43" s="4">
        <v>51.5</v>
      </c>
      <c r="E43" s="4">
        <v>152.5</v>
      </c>
      <c r="F43" s="4">
        <v>78</v>
      </c>
      <c r="G43" s="4">
        <v>18.5</v>
      </c>
      <c r="H43" s="4">
        <v>22.1</v>
      </c>
      <c r="I43" s="4">
        <v>593.28</v>
      </c>
      <c r="J43" s="4">
        <v>42.25</v>
      </c>
      <c r="K43" s="4">
        <v>117.5</v>
      </c>
      <c r="L43" s="4">
        <v>47.25</v>
      </c>
      <c r="M43" s="4">
        <v>2.66</v>
      </c>
      <c r="N43" s="4">
        <v>38.75</v>
      </c>
      <c r="O43" s="4">
        <v>35</v>
      </c>
      <c r="P43" s="4">
        <v>28</v>
      </c>
      <c r="Q43" s="4">
        <v>20.6</v>
      </c>
      <c r="R43" s="4">
        <v>92.5</v>
      </c>
      <c r="S43" s="4">
        <v>54</v>
      </c>
      <c r="T43" s="4">
        <v>18.5</v>
      </c>
      <c r="U43" s="4">
        <v>4.4800000000000004</v>
      </c>
      <c r="V43" s="4">
        <v>3.46</v>
      </c>
      <c r="W43" s="4">
        <v>126.5</v>
      </c>
      <c r="X43" s="4">
        <v>14.5</v>
      </c>
      <c r="Y43" s="4">
        <v>14.21</v>
      </c>
      <c r="Z43" s="4">
        <v>6.5</v>
      </c>
      <c r="AA43" s="4">
        <v>28.25</v>
      </c>
      <c r="AB43" s="4">
        <v>10.55</v>
      </c>
      <c r="AC43" s="4">
        <v>16.399999999999999</v>
      </c>
      <c r="AD43" s="4">
        <v>14.1</v>
      </c>
      <c r="AE43" s="4">
        <v>177.5</v>
      </c>
      <c r="AF43" s="4">
        <v>337</v>
      </c>
      <c r="AG43" s="4">
        <v>43.75</v>
      </c>
      <c r="AH43" s="4">
        <v>341</v>
      </c>
      <c r="AI43" s="4">
        <v>259</v>
      </c>
      <c r="AJ43" s="4">
        <v>121</v>
      </c>
      <c r="AK43" s="4">
        <v>252</v>
      </c>
      <c r="AL43" s="4">
        <v>0.9</v>
      </c>
      <c r="AM43" s="4">
        <v>23.1</v>
      </c>
      <c r="AN43" s="4">
        <v>63.25</v>
      </c>
      <c r="AO43" s="4">
        <v>29.75</v>
      </c>
      <c r="AP43" s="4">
        <v>62.12</v>
      </c>
      <c r="AQ43" s="4">
        <v>26</v>
      </c>
      <c r="AR43" s="4">
        <v>21.4</v>
      </c>
      <c r="AS43" s="4">
        <v>1.63</v>
      </c>
      <c r="AT43" s="4">
        <v>752.18</v>
      </c>
    </row>
    <row r="44" spans="2:46">
      <c r="B44" s="3">
        <v>40967</v>
      </c>
      <c r="C44" s="4">
        <v>157</v>
      </c>
      <c r="D44" s="4">
        <v>51.5</v>
      </c>
      <c r="E44" s="4">
        <v>177</v>
      </c>
      <c r="F44" s="4">
        <v>75.75</v>
      </c>
      <c r="G44" s="4">
        <v>19.5</v>
      </c>
      <c r="H44" s="4">
        <v>24.4</v>
      </c>
      <c r="I44" s="4">
        <v>646</v>
      </c>
      <c r="J44" s="4">
        <v>44.5</v>
      </c>
      <c r="K44" s="4">
        <v>153.5</v>
      </c>
      <c r="L44" s="4">
        <v>46</v>
      </c>
      <c r="M44" s="4">
        <v>2.7199999999999998</v>
      </c>
      <c r="N44" s="4">
        <v>41.5</v>
      </c>
      <c r="O44" s="4">
        <v>36.25</v>
      </c>
      <c r="P44" s="4">
        <v>32.130000000000003</v>
      </c>
      <c r="Q44" s="4">
        <v>22.7</v>
      </c>
      <c r="R44" s="4">
        <v>94.5</v>
      </c>
      <c r="S44" s="4">
        <v>54.25</v>
      </c>
      <c r="T44" s="4">
        <v>21.7</v>
      </c>
      <c r="U44" s="4">
        <v>4.72</v>
      </c>
      <c r="V44" s="4">
        <v>3.9</v>
      </c>
      <c r="W44" s="4">
        <v>145</v>
      </c>
      <c r="X44" s="4">
        <v>14.4</v>
      </c>
      <c r="Y44" s="4">
        <v>16.09</v>
      </c>
      <c r="Z44" s="4">
        <v>6.75</v>
      </c>
      <c r="AA44" s="4">
        <v>29.25</v>
      </c>
      <c r="AB44" s="4">
        <v>11.45</v>
      </c>
      <c r="AC44" s="4">
        <v>16</v>
      </c>
      <c r="AD44" s="4">
        <v>13.8</v>
      </c>
      <c r="AE44" s="4">
        <v>183.5</v>
      </c>
      <c r="AF44" s="4">
        <v>360</v>
      </c>
      <c r="AG44" s="4">
        <v>42.5</v>
      </c>
      <c r="AH44" s="4">
        <v>354</v>
      </c>
      <c r="AI44" s="4">
        <v>295</v>
      </c>
      <c r="AJ44" s="4">
        <v>126.5</v>
      </c>
      <c r="AK44" s="4">
        <v>300</v>
      </c>
      <c r="AL44" s="4">
        <v>0.89</v>
      </c>
      <c r="AM44" s="4">
        <v>24.8</v>
      </c>
      <c r="AN44" s="4">
        <v>75.5</v>
      </c>
      <c r="AO44" s="4">
        <v>29.75</v>
      </c>
      <c r="AP44" s="4">
        <v>65.41</v>
      </c>
      <c r="AQ44" s="4">
        <v>27</v>
      </c>
      <c r="AR44" s="4">
        <v>19.899999999999999</v>
      </c>
      <c r="AS44" s="4">
        <v>1.72</v>
      </c>
      <c r="AT44" s="4">
        <v>807.69</v>
      </c>
    </row>
    <row r="45" spans="2:46">
      <c r="B45" s="3">
        <v>40996</v>
      </c>
      <c r="C45" s="4">
        <v>184.5</v>
      </c>
      <c r="D45" s="4">
        <v>57.75</v>
      </c>
      <c r="E45" s="4">
        <v>187</v>
      </c>
      <c r="F45" s="4">
        <v>88</v>
      </c>
      <c r="G45" s="4">
        <v>21.7</v>
      </c>
      <c r="H45" s="4">
        <v>27.5</v>
      </c>
      <c r="I45" s="4">
        <v>618</v>
      </c>
      <c r="J45" s="4">
        <v>50.5</v>
      </c>
      <c r="K45" s="4">
        <v>171</v>
      </c>
      <c r="L45" s="4">
        <v>54</v>
      </c>
      <c r="M45" s="4">
        <v>2.82</v>
      </c>
      <c r="N45" s="4">
        <v>46.75</v>
      </c>
      <c r="O45" s="4">
        <v>36.5</v>
      </c>
      <c r="P45" s="4">
        <v>32.630000000000003</v>
      </c>
      <c r="Q45" s="4">
        <v>26.25</v>
      </c>
      <c r="R45" s="4">
        <v>93.25</v>
      </c>
      <c r="S45" s="4">
        <v>56</v>
      </c>
      <c r="T45" s="4">
        <v>22</v>
      </c>
      <c r="U45" s="4">
        <v>4.72</v>
      </c>
      <c r="V45" s="4">
        <v>3.42</v>
      </c>
      <c r="W45" s="4">
        <v>153.5</v>
      </c>
      <c r="X45" s="4">
        <v>14.3</v>
      </c>
      <c r="Y45" s="4">
        <v>16.75</v>
      </c>
      <c r="Z45" s="4">
        <v>7.05</v>
      </c>
      <c r="AA45" s="4">
        <v>28.5</v>
      </c>
      <c r="AB45" s="4">
        <v>13.18</v>
      </c>
      <c r="AC45" s="4">
        <v>15.9</v>
      </c>
      <c r="AD45" s="4">
        <v>15.2</v>
      </c>
      <c r="AE45" s="4">
        <v>179</v>
      </c>
      <c r="AF45" s="4">
        <v>359</v>
      </c>
      <c r="AG45" s="4">
        <v>41.5</v>
      </c>
      <c r="AH45" s="4">
        <v>359</v>
      </c>
      <c r="AI45" s="4">
        <v>303</v>
      </c>
      <c r="AJ45" s="4">
        <v>146</v>
      </c>
      <c r="AK45" s="4">
        <v>355</v>
      </c>
      <c r="AL45" s="4">
        <v>0.88</v>
      </c>
      <c r="AM45" s="4">
        <v>26</v>
      </c>
      <c r="AN45" s="4">
        <v>72.75</v>
      </c>
      <c r="AO45" s="4">
        <v>29.5</v>
      </c>
      <c r="AP45" s="4">
        <v>66.12</v>
      </c>
      <c r="AQ45" s="4">
        <v>32.75</v>
      </c>
      <c r="AR45" s="4">
        <v>20.100000000000001</v>
      </c>
      <c r="AS45" s="4">
        <v>1.78</v>
      </c>
      <c r="AT45" s="4">
        <v>849.51</v>
      </c>
    </row>
    <row r="46" spans="2:46">
      <c r="B46" s="3">
        <v>41027</v>
      </c>
      <c r="C46" s="4">
        <v>181.5</v>
      </c>
      <c r="D46" s="4">
        <v>60.5</v>
      </c>
      <c r="E46" s="4">
        <v>186</v>
      </c>
      <c r="F46" s="4">
        <v>92</v>
      </c>
      <c r="G46" s="4">
        <v>23.2</v>
      </c>
      <c r="H46" s="4">
        <v>27.5</v>
      </c>
      <c r="I46" s="4">
        <v>556</v>
      </c>
      <c r="J46" s="4">
        <v>52</v>
      </c>
      <c r="K46" s="4">
        <v>190</v>
      </c>
      <c r="L46" s="4">
        <v>61.25</v>
      </c>
      <c r="M46" s="4">
        <v>2.84</v>
      </c>
      <c r="N46" s="4">
        <v>49</v>
      </c>
      <c r="O46" s="4">
        <v>40.75</v>
      </c>
      <c r="P46" s="4">
        <v>37.25</v>
      </c>
      <c r="Q46" s="4">
        <v>24.6</v>
      </c>
      <c r="R46" s="4">
        <v>98</v>
      </c>
      <c r="S46" s="4">
        <v>62.75</v>
      </c>
      <c r="T46" s="4">
        <v>22.1</v>
      </c>
      <c r="U46" s="4">
        <v>4.3600000000000003</v>
      </c>
      <c r="V46" s="4">
        <v>3.66</v>
      </c>
      <c r="W46" s="4">
        <v>155</v>
      </c>
      <c r="X46" s="4">
        <v>13.8</v>
      </c>
      <c r="Y46" s="4">
        <v>16.559999999999999</v>
      </c>
      <c r="Z46" s="4">
        <v>8</v>
      </c>
      <c r="AA46" s="4">
        <v>29</v>
      </c>
      <c r="AB46" s="4">
        <v>14.1</v>
      </c>
      <c r="AC46" s="4">
        <v>16</v>
      </c>
      <c r="AD46" s="4">
        <v>15.4</v>
      </c>
      <c r="AE46" s="4">
        <v>175</v>
      </c>
      <c r="AF46" s="4">
        <v>344</v>
      </c>
      <c r="AG46" s="4">
        <v>42</v>
      </c>
      <c r="AH46" s="4">
        <v>346</v>
      </c>
      <c r="AI46" s="4">
        <v>320</v>
      </c>
      <c r="AJ46" s="4">
        <v>148</v>
      </c>
      <c r="AK46" s="4">
        <v>375</v>
      </c>
      <c r="AL46" s="4">
        <v>0.84</v>
      </c>
      <c r="AM46" s="4">
        <v>26.75</v>
      </c>
      <c r="AN46" s="4">
        <v>67.5</v>
      </c>
      <c r="AO46" s="4">
        <v>30</v>
      </c>
      <c r="AP46" s="4">
        <v>72.5</v>
      </c>
      <c r="AQ46" s="4">
        <v>31</v>
      </c>
      <c r="AR46" s="4">
        <v>19.100000000000001</v>
      </c>
      <c r="AS46" s="4">
        <v>1.69</v>
      </c>
      <c r="AT46" s="4">
        <v>850.11</v>
      </c>
    </row>
    <row r="47" spans="2:46">
      <c r="B47" s="3">
        <v>41057</v>
      </c>
      <c r="C47" s="4">
        <v>186</v>
      </c>
      <c r="D47" s="4">
        <v>55.75</v>
      </c>
      <c r="E47" s="4">
        <v>180.5</v>
      </c>
      <c r="F47" s="4">
        <v>90.75</v>
      </c>
      <c r="G47" s="4">
        <v>22</v>
      </c>
      <c r="H47" s="4">
        <v>28.25</v>
      </c>
      <c r="I47" s="4">
        <v>466</v>
      </c>
      <c r="J47" s="4">
        <v>50.5</v>
      </c>
      <c r="K47" s="4">
        <v>216</v>
      </c>
      <c r="L47" s="4">
        <v>63.5</v>
      </c>
      <c r="M47" s="4">
        <v>2.52</v>
      </c>
      <c r="N47" s="4">
        <v>47</v>
      </c>
      <c r="O47" s="4">
        <v>39</v>
      </c>
      <c r="P47" s="4">
        <v>35.75</v>
      </c>
      <c r="Q47" s="4">
        <v>21.7</v>
      </c>
      <c r="R47" s="4">
        <v>99.75</v>
      </c>
      <c r="S47" s="4">
        <v>62</v>
      </c>
      <c r="T47" s="4">
        <v>19.899999999999999</v>
      </c>
      <c r="U47" s="4">
        <v>3.7199999999999998</v>
      </c>
      <c r="V47" s="4">
        <v>3.3</v>
      </c>
      <c r="W47" s="4">
        <v>149.5</v>
      </c>
      <c r="X47" s="4">
        <v>12.8</v>
      </c>
      <c r="Y47" s="4">
        <v>14.39</v>
      </c>
      <c r="Z47" s="4">
        <v>7.55</v>
      </c>
      <c r="AA47" s="4">
        <v>28.25</v>
      </c>
      <c r="AB47" s="4">
        <v>13.8</v>
      </c>
      <c r="AC47" s="4">
        <v>14.8</v>
      </c>
      <c r="AD47" s="4">
        <v>13.9</v>
      </c>
      <c r="AE47" s="4">
        <v>156.5</v>
      </c>
      <c r="AF47" s="4">
        <v>304</v>
      </c>
      <c r="AG47" s="4">
        <v>40.5</v>
      </c>
      <c r="AH47" s="4">
        <v>333</v>
      </c>
      <c r="AI47" s="4">
        <v>297</v>
      </c>
      <c r="AJ47" s="4">
        <v>139</v>
      </c>
      <c r="AK47" s="4">
        <v>356</v>
      </c>
      <c r="AL47" s="4">
        <v>0.79</v>
      </c>
      <c r="AM47" s="4">
        <v>21.5</v>
      </c>
      <c r="AN47" s="4">
        <v>54.25</v>
      </c>
      <c r="AO47" s="4">
        <v>29</v>
      </c>
      <c r="AP47" s="4">
        <v>71</v>
      </c>
      <c r="AQ47" s="4">
        <v>27.5</v>
      </c>
      <c r="AR47" s="4">
        <v>17.100000000000001</v>
      </c>
      <c r="AS47" s="4">
        <v>1.51</v>
      </c>
      <c r="AT47" s="4">
        <v>791.76</v>
      </c>
    </row>
    <row r="48" spans="2:46">
      <c r="B48" s="3">
        <v>41088</v>
      </c>
      <c r="C48" s="4">
        <v>186</v>
      </c>
      <c r="D48" s="4">
        <v>60</v>
      </c>
      <c r="E48" s="4">
        <v>187.5</v>
      </c>
      <c r="F48" s="4">
        <v>99.75</v>
      </c>
      <c r="G48" s="4">
        <v>23.9</v>
      </c>
      <c r="H48" s="4">
        <v>29.25</v>
      </c>
      <c r="I48" s="4">
        <v>438</v>
      </c>
      <c r="J48" s="4">
        <v>53.75</v>
      </c>
      <c r="K48" s="4">
        <v>213</v>
      </c>
      <c r="L48" s="4">
        <v>71.75</v>
      </c>
      <c r="M48" s="4">
        <v>2.6</v>
      </c>
      <c r="N48" s="4">
        <v>46.5</v>
      </c>
      <c r="O48" s="4">
        <v>38.5</v>
      </c>
      <c r="P48" s="4">
        <v>36.75</v>
      </c>
      <c r="Q48" s="4">
        <v>21.3</v>
      </c>
      <c r="R48" s="4">
        <v>111</v>
      </c>
      <c r="S48" s="4">
        <v>62</v>
      </c>
      <c r="T48" s="4">
        <v>19.100000000000001</v>
      </c>
      <c r="U48" s="4">
        <v>3.56</v>
      </c>
      <c r="V48" s="4">
        <v>3.06</v>
      </c>
      <c r="W48" s="4">
        <v>162</v>
      </c>
      <c r="X48" s="4">
        <v>12.6</v>
      </c>
      <c r="Y48" s="4">
        <v>14.96</v>
      </c>
      <c r="Z48" s="4">
        <v>7.9</v>
      </c>
      <c r="AA48" s="4">
        <v>28.25</v>
      </c>
      <c r="AB48" s="4">
        <v>14</v>
      </c>
      <c r="AC48" s="4">
        <v>14.6</v>
      </c>
      <c r="AD48" s="4">
        <v>15.7</v>
      </c>
      <c r="AE48" s="4">
        <v>169</v>
      </c>
      <c r="AF48" s="4">
        <v>320</v>
      </c>
      <c r="AG48" s="4">
        <v>43</v>
      </c>
      <c r="AH48" s="4">
        <v>315</v>
      </c>
      <c r="AI48" s="4">
        <v>322</v>
      </c>
      <c r="AJ48" s="4">
        <v>145.5</v>
      </c>
      <c r="AK48" s="4">
        <v>359</v>
      </c>
      <c r="AL48" s="4">
        <v>0.79</v>
      </c>
      <c r="AM48" s="4">
        <v>21.4</v>
      </c>
      <c r="AN48" s="4">
        <v>57.5</v>
      </c>
      <c r="AO48" s="4">
        <v>27</v>
      </c>
      <c r="AP48" s="4">
        <v>72</v>
      </c>
      <c r="AQ48" s="4">
        <v>28.25</v>
      </c>
      <c r="AR48" s="4">
        <v>16</v>
      </c>
      <c r="AS48" s="4">
        <v>1.52</v>
      </c>
      <c r="AT48" s="4">
        <v>814.02</v>
      </c>
    </row>
    <row r="49" spans="2:46">
      <c r="B49" s="3">
        <v>41118</v>
      </c>
      <c r="C49" s="4">
        <v>200</v>
      </c>
      <c r="D49" s="4">
        <v>65.25</v>
      </c>
      <c r="E49" s="4">
        <v>190.5</v>
      </c>
      <c r="F49" s="4">
        <v>98</v>
      </c>
      <c r="G49" s="4">
        <v>27.75</v>
      </c>
      <c r="H49" s="4">
        <v>31.75</v>
      </c>
      <c r="I49" s="4">
        <v>398</v>
      </c>
      <c r="J49" s="4">
        <v>55.75</v>
      </c>
      <c r="K49" s="4">
        <v>177.5</v>
      </c>
      <c r="L49" s="4">
        <v>74</v>
      </c>
      <c r="M49" s="4">
        <v>2.6</v>
      </c>
      <c r="N49" s="4">
        <v>48.5</v>
      </c>
      <c r="O49" s="4">
        <v>32.5</v>
      </c>
      <c r="P49" s="4">
        <v>33.25</v>
      </c>
      <c r="Q49" s="4">
        <v>23.3</v>
      </c>
      <c r="R49" s="4">
        <v>107</v>
      </c>
      <c r="S49" s="4">
        <v>60.5</v>
      </c>
      <c r="T49" s="4">
        <v>19.399999999999999</v>
      </c>
      <c r="U49" s="4">
        <v>3.54</v>
      </c>
      <c r="V49" s="4">
        <v>3.14</v>
      </c>
      <c r="W49" s="4">
        <v>166.5</v>
      </c>
      <c r="X49" s="4">
        <v>12.1</v>
      </c>
      <c r="Y49" s="4">
        <v>15.05</v>
      </c>
      <c r="Z49" s="4">
        <v>7.7</v>
      </c>
      <c r="AA49" s="4">
        <v>28.75</v>
      </c>
      <c r="AB49" s="4">
        <v>15.6</v>
      </c>
      <c r="AC49" s="4">
        <v>14.3</v>
      </c>
      <c r="AD49" s="4">
        <v>18.2</v>
      </c>
      <c r="AE49" s="4">
        <v>153</v>
      </c>
      <c r="AF49" s="4">
        <v>322</v>
      </c>
      <c r="AG49" s="4">
        <v>44.75</v>
      </c>
      <c r="AH49" s="4">
        <v>318</v>
      </c>
      <c r="AI49" s="4">
        <v>333</v>
      </c>
      <c r="AJ49" s="4">
        <v>153</v>
      </c>
      <c r="AK49" s="4">
        <v>322</v>
      </c>
      <c r="AL49" s="4">
        <v>0.77</v>
      </c>
      <c r="AM49" s="4">
        <v>19.7</v>
      </c>
      <c r="AN49" s="4">
        <v>58.25</v>
      </c>
      <c r="AO49" s="4">
        <v>27.25</v>
      </c>
      <c r="AP49" s="4">
        <v>72.5</v>
      </c>
      <c r="AQ49" s="4">
        <v>30.75</v>
      </c>
      <c r="AR49" s="4">
        <v>15.7</v>
      </c>
      <c r="AS49" s="4">
        <v>1.47</v>
      </c>
      <c r="AT49" s="4">
        <v>812.36</v>
      </c>
    </row>
    <row r="50" spans="2:46">
      <c r="B50" s="3">
        <v>41149</v>
      </c>
      <c r="C50" s="4">
        <v>213</v>
      </c>
      <c r="D50" s="4">
        <v>66</v>
      </c>
      <c r="E50" s="4">
        <v>194.5</v>
      </c>
      <c r="F50" s="4">
        <v>104.5</v>
      </c>
      <c r="G50" s="4">
        <v>28.25</v>
      </c>
      <c r="H50" s="4">
        <v>31.5</v>
      </c>
      <c r="I50" s="4">
        <v>444</v>
      </c>
      <c r="J50" s="4">
        <v>52</v>
      </c>
      <c r="K50" s="4">
        <v>183</v>
      </c>
      <c r="L50" s="4">
        <v>77.25</v>
      </c>
      <c r="M50" s="4">
        <v>2.7199999999999998</v>
      </c>
      <c r="N50" s="4">
        <v>52.25</v>
      </c>
      <c r="O50" s="4">
        <v>31.75</v>
      </c>
      <c r="P50" s="4">
        <v>34</v>
      </c>
      <c r="Q50" s="4">
        <v>24.4</v>
      </c>
      <c r="R50" s="4">
        <v>117.5</v>
      </c>
      <c r="S50" s="4">
        <v>62.25</v>
      </c>
      <c r="T50" s="4">
        <v>20.8</v>
      </c>
      <c r="U50" s="4">
        <v>3.86</v>
      </c>
      <c r="V50" s="4">
        <v>3.4</v>
      </c>
      <c r="W50" s="4">
        <v>173</v>
      </c>
      <c r="X50" s="4">
        <v>12.4</v>
      </c>
      <c r="Y50" s="4">
        <v>16.7</v>
      </c>
      <c r="Z50" s="4">
        <v>8.3000000000000007</v>
      </c>
      <c r="AA50" s="4">
        <v>28.5</v>
      </c>
      <c r="AB50" s="4">
        <v>15</v>
      </c>
      <c r="AC50" s="4">
        <v>13.8</v>
      </c>
      <c r="AD50" s="4">
        <v>17.5</v>
      </c>
      <c r="AE50" s="4">
        <v>149.5</v>
      </c>
      <c r="AF50" s="4">
        <v>334</v>
      </c>
      <c r="AG50" s="4">
        <v>48</v>
      </c>
      <c r="AH50" s="4">
        <v>327</v>
      </c>
      <c r="AI50" s="4">
        <v>338</v>
      </c>
      <c r="AJ50" s="4">
        <v>153.5</v>
      </c>
      <c r="AK50" s="4">
        <v>370</v>
      </c>
      <c r="AL50" s="4">
        <v>0.81</v>
      </c>
      <c r="AM50" s="4">
        <v>20.399999999999999</v>
      </c>
      <c r="AN50" s="4">
        <v>67.75</v>
      </c>
      <c r="AO50" s="4">
        <v>28.25</v>
      </c>
      <c r="AP50" s="4">
        <v>72.75</v>
      </c>
      <c r="AQ50" s="4">
        <v>34.75</v>
      </c>
      <c r="AR50" s="4">
        <v>15.4</v>
      </c>
      <c r="AS50" s="4">
        <v>1.69</v>
      </c>
      <c r="AT50" s="4">
        <v>845.55</v>
      </c>
    </row>
    <row r="51" spans="2:46">
      <c r="B51" s="3">
        <v>41180</v>
      </c>
      <c r="C51" s="4">
        <v>214</v>
      </c>
      <c r="D51" s="4">
        <v>79.5</v>
      </c>
      <c r="E51" s="4">
        <v>194</v>
      </c>
      <c r="F51" s="4">
        <v>107.5</v>
      </c>
      <c r="G51" s="4">
        <v>29.5</v>
      </c>
      <c r="H51" s="4">
        <v>31.25</v>
      </c>
      <c r="I51" s="4">
        <v>392</v>
      </c>
      <c r="J51" s="4">
        <v>76.5</v>
      </c>
      <c r="K51" s="4">
        <v>186</v>
      </c>
      <c r="L51" s="4">
        <v>82</v>
      </c>
      <c r="M51" s="4">
        <v>2.7199999999999998</v>
      </c>
      <c r="N51" s="4">
        <v>60</v>
      </c>
      <c r="O51" s="4">
        <v>33.5</v>
      </c>
      <c r="P51" s="4">
        <v>35.5</v>
      </c>
      <c r="Q51" s="4">
        <v>25.75</v>
      </c>
      <c r="R51" s="4">
        <v>130</v>
      </c>
      <c r="S51" s="4">
        <v>66.25</v>
      </c>
      <c r="T51" s="4">
        <v>20.9</v>
      </c>
      <c r="U51" s="4">
        <v>4.26</v>
      </c>
      <c r="V51" s="4">
        <v>3.6</v>
      </c>
      <c r="W51" s="4">
        <v>182.5</v>
      </c>
      <c r="X51" s="4">
        <v>12.8</v>
      </c>
      <c r="Y51" s="4">
        <v>18.3</v>
      </c>
      <c r="Z51" s="4">
        <v>9.1</v>
      </c>
      <c r="AA51" s="4">
        <v>29.75</v>
      </c>
      <c r="AB51" s="4">
        <v>15.5</v>
      </c>
      <c r="AC51" s="4">
        <v>13.2</v>
      </c>
      <c r="AD51" s="4">
        <v>18</v>
      </c>
      <c r="AE51" s="4">
        <v>162.5</v>
      </c>
      <c r="AF51" s="4">
        <v>329</v>
      </c>
      <c r="AG51" s="4">
        <v>48.5</v>
      </c>
      <c r="AH51" s="4">
        <v>349</v>
      </c>
      <c r="AI51" s="4">
        <v>382</v>
      </c>
      <c r="AJ51" s="4">
        <v>168.5</v>
      </c>
      <c r="AK51" s="4">
        <v>397</v>
      </c>
      <c r="AL51" s="4">
        <v>0.8</v>
      </c>
      <c r="AM51" s="4">
        <v>21.7</v>
      </c>
      <c r="AN51" s="4">
        <v>65.25</v>
      </c>
      <c r="AO51" s="4">
        <v>30</v>
      </c>
      <c r="AP51" s="4">
        <v>73.25</v>
      </c>
      <c r="AQ51" s="4">
        <v>37.75</v>
      </c>
      <c r="AR51" s="4">
        <v>16.5</v>
      </c>
      <c r="AS51" s="4">
        <v>1.8199999999999998</v>
      </c>
      <c r="AT51" s="4">
        <v>886.58</v>
      </c>
    </row>
    <row r="52" spans="2:46">
      <c r="B52" s="3">
        <v>41210</v>
      </c>
      <c r="C52" s="4">
        <v>198</v>
      </c>
      <c r="D52" s="4">
        <v>83</v>
      </c>
      <c r="E52" s="4">
        <v>175</v>
      </c>
      <c r="F52" s="4">
        <v>107</v>
      </c>
      <c r="G52" s="4">
        <v>28</v>
      </c>
      <c r="H52" s="4">
        <v>29</v>
      </c>
      <c r="I52" s="4">
        <v>389</v>
      </c>
      <c r="J52" s="4">
        <v>59.75</v>
      </c>
      <c r="K52" s="4">
        <v>186.5</v>
      </c>
      <c r="L52" s="4">
        <v>77</v>
      </c>
      <c r="M52" s="4">
        <v>2.66</v>
      </c>
      <c r="N52" s="4">
        <v>72</v>
      </c>
      <c r="O52" s="4">
        <v>35.25</v>
      </c>
      <c r="P52" s="4">
        <v>40</v>
      </c>
      <c r="Q52" s="4">
        <v>28.25</v>
      </c>
      <c r="R52" s="4">
        <v>134</v>
      </c>
      <c r="S52" s="4">
        <v>70.25</v>
      </c>
      <c r="T52" s="4">
        <v>22</v>
      </c>
      <c r="U52" s="4">
        <v>4.18</v>
      </c>
      <c r="V52" s="4">
        <v>4</v>
      </c>
      <c r="W52" s="4">
        <v>175</v>
      </c>
      <c r="X52" s="4">
        <v>13.2</v>
      </c>
      <c r="Y52" s="4">
        <v>18.100000000000001</v>
      </c>
      <c r="Z52" s="4">
        <v>8.65</v>
      </c>
      <c r="AA52" s="4">
        <v>32.5</v>
      </c>
      <c r="AB52" s="4">
        <v>17.5</v>
      </c>
      <c r="AC52" s="4">
        <v>13.4</v>
      </c>
      <c r="AD52" s="4">
        <v>19.600000000000001</v>
      </c>
      <c r="AE52" s="4">
        <v>156</v>
      </c>
      <c r="AF52" s="4">
        <v>313</v>
      </c>
      <c r="AG52" s="4">
        <v>54</v>
      </c>
      <c r="AH52" s="4">
        <v>363</v>
      </c>
      <c r="AI52" s="4">
        <v>420</v>
      </c>
      <c r="AJ52" s="4">
        <v>158.5</v>
      </c>
      <c r="AK52" s="4">
        <v>452</v>
      </c>
      <c r="AL52" s="4">
        <v>0.82</v>
      </c>
      <c r="AM52" s="4">
        <v>22.7</v>
      </c>
      <c r="AN52" s="4">
        <v>65.5</v>
      </c>
      <c r="AO52" s="4">
        <v>29.5</v>
      </c>
      <c r="AP52" s="4">
        <v>70.5</v>
      </c>
      <c r="AQ52" s="4">
        <v>36</v>
      </c>
      <c r="AR52" s="4">
        <v>18.2</v>
      </c>
      <c r="AS52" s="4">
        <v>1.83</v>
      </c>
      <c r="AT52" s="4">
        <v>866.98</v>
      </c>
    </row>
    <row r="55" spans="2:46">
      <c r="B55" s="1" t="s">
        <v>60</v>
      </c>
      <c r="C55" s="24">
        <v>2</v>
      </c>
      <c r="D55" s="25">
        <v>4</v>
      </c>
      <c r="E55" s="25">
        <v>6</v>
      </c>
      <c r="F55" s="25">
        <v>8</v>
      </c>
      <c r="G55" s="25">
        <v>10</v>
      </c>
      <c r="H55" s="25">
        <v>12</v>
      </c>
      <c r="I55" s="25">
        <v>14</v>
      </c>
      <c r="J55" s="25">
        <v>16</v>
      </c>
      <c r="K55" s="25">
        <v>18</v>
      </c>
      <c r="L55" s="25">
        <v>20</v>
      </c>
      <c r="M55" s="25">
        <v>22</v>
      </c>
      <c r="N55" s="25">
        <v>24</v>
      </c>
      <c r="O55" s="25">
        <v>26</v>
      </c>
      <c r="P55" s="25">
        <v>28</v>
      </c>
      <c r="Q55" s="25">
        <v>30</v>
      </c>
      <c r="R55" s="25">
        <v>32</v>
      </c>
      <c r="S55" s="25">
        <v>34</v>
      </c>
      <c r="T55" s="25">
        <v>36</v>
      </c>
      <c r="U55" s="25">
        <v>38</v>
      </c>
      <c r="V55" s="25">
        <v>40</v>
      </c>
      <c r="W55" s="25">
        <v>42</v>
      </c>
      <c r="X55" s="25">
        <v>44</v>
      </c>
      <c r="Y55" s="25">
        <v>46</v>
      </c>
      <c r="Z55" s="25">
        <v>48</v>
      </c>
      <c r="AA55" s="25">
        <v>50</v>
      </c>
      <c r="AB55" s="25">
        <v>52</v>
      </c>
      <c r="AC55" s="25">
        <v>54</v>
      </c>
      <c r="AD55" s="25">
        <v>56</v>
      </c>
      <c r="AE55" s="25">
        <v>60</v>
      </c>
      <c r="AF55" s="25">
        <v>62</v>
      </c>
      <c r="AG55" s="25">
        <v>64</v>
      </c>
      <c r="AH55" s="25">
        <v>66</v>
      </c>
      <c r="AI55" s="25">
        <v>70</v>
      </c>
      <c r="AJ55" s="25">
        <v>72</v>
      </c>
      <c r="AK55" s="25">
        <v>74</v>
      </c>
      <c r="AL55" s="25">
        <v>76</v>
      </c>
      <c r="AM55" s="25">
        <v>78</v>
      </c>
      <c r="AN55" s="25">
        <v>80</v>
      </c>
      <c r="AO55" s="25">
        <v>82</v>
      </c>
      <c r="AP55" s="25">
        <v>84</v>
      </c>
      <c r="AQ55" s="25">
        <v>86</v>
      </c>
      <c r="AR55" s="25">
        <v>88</v>
      </c>
      <c r="AS55" s="25">
        <v>90</v>
      </c>
      <c r="AT55" s="25">
        <v>92</v>
      </c>
    </row>
    <row r="56" spans="2:46">
      <c r="B56" s="5" t="s">
        <v>1</v>
      </c>
      <c r="C56" s="6" t="s">
        <v>2</v>
      </c>
      <c r="D56" s="6" t="s">
        <v>3</v>
      </c>
      <c r="E56" s="6" t="s">
        <v>4</v>
      </c>
      <c r="F56" s="6" t="s">
        <v>5</v>
      </c>
      <c r="G56" s="6" t="s">
        <v>6</v>
      </c>
      <c r="H56" s="6" t="s">
        <v>7</v>
      </c>
      <c r="I56" s="6" t="s">
        <v>8</v>
      </c>
      <c r="J56" s="6" t="s">
        <v>9</v>
      </c>
      <c r="K56" s="6" t="s">
        <v>10</v>
      </c>
      <c r="L56" s="6" t="s">
        <v>11</v>
      </c>
      <c r="M56" s="6" t="s">
        <v>12</v>
      </c>
      <c r="N56" s="6" t="s">
        <v>13</v>
      </c>
      <c r="O56" s="6" t="s">
        <v>14</v>
      </c>
      <c r="P56" s="6" t="s">
        <v>15</v>
      </c>
      <c r="Q56" s="6" t="s">
        <v>16</v>
      </c>
      <c r="R56" s="6" t="s">
        <v>17</v>
      </c>
      <c r="S56" s="6" t="s">
        <v>18</v>
      </c>
      <c r="T56" s="6" t="s">
        <v>19</v>
      </c>
      <c r="U56" s="6" t="s">
        <v>20</v>
      </c>
      <c r="V56" s="6" t="s">
        <v>21</v>
      </c>
      <c r="W56" s="6" t="s">
        <v>22</v>
      </c>
      <c r="X56" s="6" t="s">
        <v>23</v>
      </c>
      <c r="Y56" s="6" t="s">
        <v>24</v>
      </c>
      <c r="Z56" s="6" t="s">
        <v>25</v>
      </c>
      <c r="AA56" s="6" t="s">
        <v>26</v>
      </c>
      <c r="AB56" s="6" t="s">
        <v>27</v>
      </c>
      <c r="AC56" s="6" t="s">
        <v>28</v>
      </c>
      <c r="AD56" s="6" t="s">
        <v>29</v>
      </c>
      <c r="AE56" s="6" t="s">
        <v>30</v>
      </c>
      <c r="AF56" s="6" t="s">
        <v>31</v>
      </c>
      <c r="AG56" s="6" t="s">
        <v>32</v>
      </c>
      <c r="AH56" s="6" t="s">
        <v>33</v>
      </c>
      <c r="AI56" s="6" t="s">
        <v>34</v>
      </c>
      <c r="AJ56" s="6" t="s">
        <v>35</v>
      </c>
      <c r="AK56" s="6" t="s">
        <v>36</v>
      </c>
      <c r="AL56" s="6" t="s">
        <v>37</v>
      </c>
      <c r="AM56" s="6" t="s">
        <v>38</v>
      </c>
      <c r="AN56" s="6" t="s">
        <v>39</v>
      </c>
      <c r="AO56" s="6" t="s">
        <v>40</v>
      </c>
      <c r="AP56" s="6" t="s">
        <v>41</v>
      </c>
      <c r="AQ56" s="6" t="s">
        <v>42</v>
      </c>
      <c r="AR56" s="6" t="s">
        <v>43</v>
      </c>
      <c r="AS56" s="6" t="s">
        <v>44</v>
      </c>
      <c r="AT56" s="2" t="s">
        <v>45</v>
      </c>
    </row>
    <row r="57" spans="2:46">
      <c r="B57" s="3">
        <v>39749</v>
      </c>
    </row>
    <row r="58" spans="2:46">
      <c r="B58" s="3">
        <v>39780</v>
      </c>
    </row>
    <row r="59" spans="2:46">
      <c r="B59" s="3">
        <v>39810</v>
      </c>
    </row>
    <row r="60" spans="2:46">
      <c r="B60" s="3">
        <v>39841</v>
      </c>
    </row>
    <row r="61" spans="2:46">
      <c r="B61" s="3">
        <v>39872</v>
      </c>
    </row>
    <row r="62" spans="2:46">
      <c r="B62" s="3">
        <v>39900</v>
      </c>
    </row>
    <row r="63" spans="2:46">
      <c r="B63" s="3">
        <v>39931</v>
      </c>
    </row>
    <row r="64" spans="2:46">
      <c r="B64" s="3">
        <v>39961</v>
      </c>
    </row>
    <row r="65" spans="2:2">
      <c r="B65" s="3">
        <v>39992</v>
      </c>
    </row>
    <row r="66" spans="2:2">
      <c r="B66" s="3">
        <v>40022</v>
      </c>
    </row>
    <row r="67" spans="2:2">
      <c r="B67" s="3">
        <v>40053</v>
      </c>
    </row>
    <row r="68" spans="2:2">
      <c r="B68" s="3">
        <v>40084</v>
      </c>
    </row>
    <row r="69" spans="2:2">
      <c r="B69" s="3">
        <v>40114</v>
      </c>
    </row>
    <row r="70" spans="2:2">
      <c r="B70" s="3">
        <v>40145</v>
      </c>
    </row>
    <row r="71" spans="2:2">
      <c r="B71" s="3">
        <v>40175</v>
      </c>
    </row>
    <row r="72" spans="2:2">
      <c r="B72" s="3">
        <v>40206</v>
      </c>
    </row>
    <row r="73" spans="2:2">
      <c r="B73" s="3">
        <v>40237</v>
      </c>
    </row>
    <row r="74" spans="2:2">
      <c r="B74" s="3">
        <v>40265</v>
      </c>
    </row>
    <row r="75" spans="2:2">
      <c r="B75" s="3">
        <v>40296</v>
      </c>
    </row>
    <row r="76" spans="2:2">
      <c r="B76" s="3">
        <v>40326</v>
      </c>
    </row>
    <row r="77" spans="2:2">
      <c r="B77" s="3">
        <v>40357</v>
      </c>
    </row>
    <row r="78" spans="2:2">
      <c r="B78" s="3">
        <v>40387</v>
      </c>
    </row>
    <row r="79" spans="2:2">
      <c r="B79" s="3">
        <v>40418</v>
      </c>
    </row>
    <row r="80" spans="2:2">
      <c r="B80" s="3">
        <v>40449</v>
      </c>
    </row>
    <row r="81" spans="2:2">
      <c r="B81" s="3">
        <v>40479</v>
      </c>
    </row>
    <row r="82" spans="2:2">
      <c r="B82" s="3">
        <v>40510</v>
      </c>
    </row>
    <row r="83" spans="2:2">
      <c r="B83" s="3">
        <v>40540</v>
      </c>
    </row>
    <row r="84" spans="2:2">
      <c r="B84" s="3">
        <v>40571</v>
      </c>
    </row>
    <row r="85" spans="2:2">
      <c r="B85" s="3">
        <v>40602</v>
      </c>
    </row>
    <row r="86" spans="2:2">
      <c r="B86" s="3">
        <v>40630</v>
      </c>
    </row>
    <row r="87" spans="2:2">
      <c r="B87" s="3">
        <v>40661</v>
      </c>
    </row>
    <row r="88" spans="2:2">
      <c r="B88" s="3">
        <v>40691</v>
      </c>
    </row>
    <row r="89" spans="2:2">
      <c r="B89" s="3">
        <v>40722</v>
      </c>
    </row>
    <row r="90" spans="2:2">
      <c r="B90" s="3">
        <v>40752</v>
      </c>
    </row>
    <row r="91" spans="2:2">
      <c r="B91" s="3">
        <v>40783</v>
      </c>
    </row>
    <row r="92" spans="2:2">
      <c r="B92" s="3">
        <v>40814</v>
      </c>
    </row>
    <row r="93" spans="2:2">
      <c r="B93" s="3">
        <v>40844</v>
      </c>
    </row>
    <row r="94" spans="2:2">
      <c r="B94" s="3">
        <v>40875</v>
      </c>
    </row>
    <row r="95" spans="2:2">
      <c r="B95" s="3">
        <v>40905</v>
      </c>
    </row>
    <row r="96" spans="2:2">
      <c r="B96" s="3">
        <v>40936</v>
      </c>
    </row>
    <row r="97" spans="1:46">
      <c r="B97" s="3">
        <v>40967</v>
      </c>
    </row>
    <row r="98" spans="1:46">
      <c r="B98" s="3">
        <v>40996</v>
      </c>
    </row>
    <row r="99" spans="1:46">
      <c r="B99" s="3">
        <v>41027</v>
      </c>
    </row>
    <row r="100" spans="1:46">
      <c r="B100" s="3">
        <v>41057</v>
      </c>
    </row>
    <row r="101" spans="1:46">
      <c r="B101" s="3">
        <v>41088</v>
      </c>
    </row>
    <row r="102" spans="1:46">
      <c r="B102" s="3">
        <v>41118</v>
      </c>
    </row>
    <row r="103" spans="1:46">
      <c r="B103" s="3">
        <v>41149</v>
      </c>
    </row>
    <row r="104" spans="1:46">
      <c r="B104" s="3">
        <v>41180</v>
      </c>
    </row>
    <row r="105" spans="1:46">
      <c r="B105" s="3">
        <v>41210</v>
      </c>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row>
    <row r="107" spans="1:46">
      <c r="A107" s="23">
        <v>1</v>
      </c>
      <c r="B107" s="23">
        <v>2</v>
      </c>
    </row>
    <row r="108" spans="1:46">
      <c r="A108" s="18" t="s">
        <v>47</v>
      </c>
      <c r="B108" s="19">
        <v>6</v>
      </c>
    </row>
    <row r="109" spans="1:46">
      <c r="A109" s="18" t="s">
        <v>48</v>
      </c>
      <c r="B109" s="19">
        <v>12</v>
      </c>
    </row>
    <row r="110" spans="1:46">
      <c r="A110" s="18" t="s">
        <v>50</v>
      </c>
      <c r="B110" s="19">
        <v>24</v>
      </c>
    </row>
    <row r="111" spans="1:46">
      <c r="A111" s="18" t="s">
        <v>49</v>
      </c>
      <c r="B111" s="19">
        <v>48</v>
      </c>
    </row>
    <row r="112" spans="1:46" ht="15.75" thickBot="1"/>
    <row r="113" spans="1:46" ht="15.75" thickBot="1">
      <c r="A113" s="28"/>
      <c r="B113" s="22"/>
      <c r="C113" s="260" t="s">
        <v>74</v>
      </c>
      <c r="D113" s="261"/>
      <c r="E113" s="261"/>
      <c r="F113" s="261"/>
      <c r="G113" s="261"/>
      <c r="H113" s="261"/>
      <c r="I113" s="261"/>
      <c r="J113" s="261"/>
      <c r="K113" s="261"/>
      <c r="L113" s="261"/>
      <c r="M113" s="261"/>
      <c r="N113" s="261"/>
      <c r="O113" s="261"/>
      <c r="P113" s="261"/>
      <c r="Q113" s="261"/>
      <c r="R113" s="261"/>
      <c r="S113" s="261"/>
      <c r="T113" s="261"/>
      <c r="U113" s="261"/>
      <c r="V113" s="261"/>
      <c r="W113" s="261"/>
      <c r="X113" s="261"/>
      <c r="Y113" s="261"/>
      <c r="Z113" s="261"/>
      <c r="AA113" s="261"/>
      <c r="AB113" s="261"/>
      <c r="AC113" s="261"/>
      <c r="AD113" s="261"/>
      <c r="AE113" s="261"/>
      <c r="AF113" s="261"/>
      <c r="AG113" s="261"/>
      <c r="AH113" s="261"/>
      <c r="AI113" s="261"/>
      <c r="AJ113" s="261"/>
      <c r="AK113" s="261"/>
      <c r="AL113" s="261"/>
      <c r="AM113" s="261"/>
      <c r="AN113" s="261"/>
      <c r="AO113" s="261"/>
      <c r="AP113" s="261"/>
      <c r="AQ113" s="261"/>
      <c r="AR113" s="261"/>
      <c r="AS113" s="261"/>
      <c r="AT113" s="261"/>
    </row>
    <row r="114" spans="1:46">
      <c r="A114" s="82">
        <v>1</v>
      </c>
      <c r="C114" s="20" t="str">
        <f t="shared" ref="C114:AT114" si="0">C56</f>
        <v>ADVANC</v>
      </c>
      <c r="D114" s="20" t="str">
        <f t="shared" si="0"/>
        <v>AOT</v>
      </c>
      <c r="E114" s="20" t="str">
        <f t="shared" si="0"/>
        <v>BBL</v>
      </c>
      <c r="F114" s="20" t="str">
        <f t="shared" si="0"/>
        <v>BGH</v>
      </c>
      <c r="G114" s="20" t="str">
        <f t="shared" si="0"/>
        <v>BECL</v>
      </c>
      <c r="H114" s="20" t="str">
        <f t="shared" si="0"/>
        <v>BAY</v>
      </c>
      <c r="I114" s="20" t="str">
        <f t="shared" si="0"/>
        <v>BANPU</v>
      </c>
      <c r="J114" s="20" t="str">
        <f t="shared" si="0"/>
        <v>BEC</v>
      </c>
      <c r="K114" s="20" t="str">
        <f t="shared" si="0"/>
        <v>BIGC</v>
      </c>
      <c r="L114" s="20" t="str">
        <f t="shared" si="0"/>
        <v>BH</v>
      </c>
      <c r="M114" s="20" t="str">
        <f t="shared" si="0"/>
        <v>CCET</v>
      </c>
      <c r="N114" s="20" t="str">
        <f t="shared" si="0"/>
        <v>CPN</v>
      </c>
      <c r="O114" s="20" t="str">
        <f t="shared" si="0"/>
        <v>CPF</v>
      </c>
      <c r="P114" s="20" t="str">
        <f t="shared" si="0"/>
        <v>CPALL</v>
      </c>
      <c r="Q114" s="20" t="str">
        <f t="shared" si="0"/>
        <v>DELTA</v>
      </c>
      <c r="R114" s="20" t="str">
        <f t="shared" si="0"/>
        <v>EGCO</v>
      </c>
      <c r="S114" s="20" t="str">
        <f t="shared" si="0"/>
        <v>GLOW</v>
      </c>
      <c r="T114" s="20" t="str">
        <f t="shared" si="0"/>
        <v>HANA</v>
      </c>
      <c r="U114" s="20" t="str">
        <f t="shared" si="0"/>
        <v>IRPC</v>
      </c>
      <c r="V114" s="20" t="str">
        <f t="shared" si="0"/>
        <v>ITD</v>
      </c>
      <c r="W114" s="20" t="str">
        <f t="shared" si="0"/>
        <v>KBANK</v>
      </c>
      <c r="X114" s="20" t="str">
        <f t="shared" si="0"/>
        <v>KSL</v>
      </c>
      <c r="Y114" s="20" t="str">
        <f t="shared" si="0"/>
        <v>KTB</v>
      </c>
      <c r="Z114" s="20" t="str">
        <f t="shared" si="0"/>
        <v>LH</v>
      </c>
      <c r="AA114" s="20" t="str">
        <f t="shared" si="0"/>
        <v>MCOT</v>
      </c>
      <c r="AB114" s="20" t="str">
        <f t="shared" si="0"/>
        <v>MINT</v>
      </c>
      <c r="AC114" s="20" t="str">
        <f t="shared" si="0"/>
        <v>PSL</v>
      </c>
      <c r="AD114" s="20" t="str">
        <f t="shared" si="0"/>
        <v>PS</v>
      </c>
      <c r="AE114" s="20" t="str">
        <f t="shared" si="0"/>
        <v>PTTEP</v>
      </c>
      <c r="AF114" s="20" t="str">
        <f t="shared" si="0"/>
        <v>PTT</v>
      </c>
      <c r="AG114" s="20" t="str">
        <f t="shared" si="0"/>
        <v>RATCH</v>
      </c>
      <c r="AH114" s="20" t="str">
        <f t="shared" si="0"/>
        <v>SCC</v>
      </c>
      <c r="AI114" s="20" t="str">
        <f t="shared" si="0"/>
        <v>SCCC</v>
      </c>
      <c r="AJ114" s="20" t="str">
        <f t="shared" si="0"/>
        <v>SCB</v>
      </c>
      <c r="AK114" s="20" t="str">
        <f t="shared" si="0"/>
        <v>MAKRO</v>
      </c>
      <c r="AL114" s="20" t="str">
        <f t="shared" si="0"/>
        <v>TSTH</v>
      </c>
      <c r="AM114" s="20" t="str">
        <f t="shared" si="0"/>
        <v>THAI</v>
      </c>
      <c r="AN114" s="20" t="str">
        <f t="shared" si="0"/>
        <v>TOP</v>
      </c>
      <c r="AO114" s="20" t="str">
        <f t="shared" si="0"/>
        <v>TPC</v>
      </c>
      <c r="AP114" s="20" t="str">
        <f t="shared" si="0"/>
        <v>TUF</v>
      </c>
      <c r="AQ114" s="20" t="str">
        <f t="shared" si="0"/>
        <v>TCAP</v>
      </c>
      <c r="AR114" s="20" t="str">
        <f t="shared" si="0"/>
        <v xml:space="preserve">TTA </v>
      </c>
      <c r="AS114" s="20" t="str">
        <f t="shared" si="0"/>
        <v>TMB</v>
      </c>
      <c r="AT114" s="20" t="str">
        <f t="shared" si="0"/>
        <v>SET50</v>
      </c>
    </row>
    <row r="115" spans="1:46">
      <c r="A115" s="82">
        <v>2</v>
      </c>
      <c r="B115" s="45" t="s">
        <v>59</v>
      </c>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row>
    <row r="116" spans="1:46">
      <c r="A116" s="84">
        <v>3</v>
      </c>
      <c r="B116" s="85" t="s">
        <v>61</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row>
    <row r="119" spans="1:46">
      <c r="A119" s="264" t="s">
        <v>84</v>
      </c>
      <c r="B119" s="264"/>
      <c r="C119" s="262" t="s">
        <v>75</v>
      </c>
      <c r="D119" s="263"/>
      <c r="E119" s="263"/>
      <c r="F119" s="263"/>
      <c r="G119" s="263"/>
      <c r="H119" s="263"/>
      <c r="I119" s="263"/>
      <c r="J119" s="263"/>
      <c r="K119" s="263"/>
      <c r="L119" s="263"/>
      <c r="M119" s="263"/>
      <c r="N119" s="263"/>
      <c r="O119" s="263"/>
      <c r="P119" s="263"/>
      <c r="Q119" s="263"/>
      <c r="R119" s="263"/>
      <c r="S119" s="263"/>
      <c r="T119" s="263"/>
      <c r="U119" s="263"/>
      <c r="V119" s="263"/>
      <c r="W119" s="263"/>
      <c r="X119" s="263"/>
      <c r="Y119" s="263"/>
      <c r="Z119" s="263"/>
      <c r="AA119" s="263"/>
      <c r="AB119" s="263"/>
      <c r="AC119" s="263"/>
      <c r="AD119" s="263"/>
      <c r="AE119" s="263"/>
      <c r="AF119" s="263"/>
      <c r="AG119" s="263"/>
      <c r="AH119" s="263"/>
      <c r="AI119" s="263"/>
      <c r="AJ119" s="263"/>
      <c r="AK119" s="263"/>
      <c r="AL119" s="263"/>
      <c r="AM119" s="263"/>
      <c r="AN119" s="263"/>
      <c r="AO119" s="263"/>
      <c r="AP119" s="263"/>
      <c r="AQ119" s="263"/>
      <c r="AR119" s="263"/>
      <c r="AS119" s="263"/>
      <c r="AT119" s="263"/>
    </row>
    <row r="120" spans="1:46">
      <c r="A120" s="82">
        <v>1</v>
      </c>
      <c r="C120" s="20" t="str">
        <f>C114</f>
        <v>ADVANC</v>
      </c>
      <c r="D120" s="20" t="str">
        <f t="shared" ref="D120:AT120" si="1">D114</f>
        <v>AOT</v>
      </c>
      <c r="E120" s="20" t="str">
        <f t="shared" si="1"/>
        <v>BBL</v>
      </c>
      <c r="F120" s="20" t="str">
        <f t="shared" si="1"/>
        <v>BGH</v>
      </c>
      <c r="G120" s="20" t="str">
        <f t="shared" si="1"/>
        <v>BECL</v>
      </c>
      <c r="H120" s="20" t="str">
        <f t="shared" si="1"/>
        <v>BAY</v>
      </c>
      <c r="I120" s="20" t="str">
        <f t="shared" si="1"/>
        <v>BANPU</v>
      </c>
      <c r="J120" s="20" t="str">
        <f t="shared" si="1"/>
        <v>BEC</v>
      </c>
      <c r="K120" s="20" t="str">
        <f t="shared" si="1"/>
        <v>BIGC</v>
      </c>
      <c r="L120" s="20" t="str">
        <f t="shared" si="1"/>
        <v>BH</v>
      </c>
      <c r="M120" s="20" t="str">
        <f t="shared" si="1"/>
        <v>CCET</v>
      </c>
      <c r="N120" s="20" t="str">
        <f t="shared" si="1"/>
        <v>CPN</v>
      </c>
      <c r="O120" s="20" t="str">
        <f t="shared" si="1"/>
        <v>CPF</v>
      </c>
      <c r="P120" s="20" t="str">
        <f t="shared" si="1"/>
        <v>CPALL</v>
      </c>
      <c r="Q120" s="20" t="str">
        <f t="shared" si="1"/>
        <v>DELTA</v>
      </c>
      <c r="R120" s="20" t="str">
        <f t="shared" si="1"/>
        <v>EGCO</v>
      </c>
      <c r="S120" s="20" t="str">
        <f t="shared" si="1"/>
        <v>GLOW</v>
      </c>
      <c r="T120" s="20" t="str">
        <f t="shared" si="1"/>
        <v>HANA</v>
      </c>
      <c r="U120" s="20" t="str">
        <f t="shared" si="1"/>
        <v>IRPC</v>
      </c>
      <c r="V120" s="20" t="str">
        <f t="shared" si="1"/>
        <v>ITD</v>
      </c>
      <c r="W120" s="20" t="str">
        <f t="shared" si="1"/>
        <v>KBANK</v>
      </c>
      <c r="X120" s="20" t="str">
        <f t="shared" si="1"/>
        <v>KSL</v>
      </c>
      <c r="Y120" s="20" t="str">
        <f t="shared" si="1"/>
        <v>KTB</v>
      </c>
      <c r="Z120" s="20" t="str">
        <f t="shared" si="1"/>
        <v>LH</v>
      </c>
      <c r="AA120" s="20" t="str">
        <f t="shared" si="1"/>
        <v>MCOT</v>
      </c>
      <c r="AB120" s="20" t="str">
        <f t="shared" si="1"/>
        <v>MINT</v>
      </c>
      <c r="AC120" s="20" t="str">
        <f t="shared" si="1"/>
        <v>PSL</v>
      </c>
      <c r="AD120" s="20" t="str">
        <f t="shared" si="1"/>
        <v>PS</v>
      </c>
      <c r="AE120" s="20" t="str">
        <f t="shared" si="1"/>
        <v>PTTEP</v>
      </c>
      <c r="AF120" s="20" t="str">
        <f t="shared" si="1"/>
        <v>PTT</v>
      </c>
      <c r="AG120" s="20" t="str">
        <f t="shared" si="1"/>
        <v>RATCH</v>
      </c>
      <c r="AH120" s="20" t="str">
        <f t="shared" si="1"/>
        <v>SCC</v>
      </c>
      <c r="AI120" s="20" t="str">
        <f t="shared" si="1"/>
        <v>SCCC</v>
      </c>
      <c r="AJ120" s="20" t="str">
        <f t="shared" si="1"/>
        <v>SCB</v>
      </c>
      <c r="AK120" s="20" t="str">
        <f t="shared" si="1"/>
        <v>MAKRO</v>
      </c>
      <c r="AL120" s="20" t="str">
        <f t="shared" si="1"/>
        <v>TSTH</v>
      </c>
      <c r="AM120" s="20" t="str">
        <f t="shared" si="1"/>
        <v>THAI</v>
      </c>
      <c r="AN120" s="20" t="str">
        <f t="shared" si="1"/>
        <v>TOP</v>
      </c>
      <c r="AO120" s="20" t="str">
        <f t="shared" si="1"/>
        <v>TPC</v>
      </c>
      <c r="AP120" s="20" t="str">
        <f t="shared" si="1"/>
        <v>TUF</v>
      </c>
      <c r="AQ120" s="20" t="str">
        <f t="shared" si="1"/>
        <v>TCAP</v>
      </c>
      <c r="AR120" s="20" t="str">
        <f t="shared" si="1"/>
        <v xml:space="preserve">TTA </v>
      </c>
      <c r="AS120" s="20" t="str">
        <f t="shared" si="1"/>
        <v>TMB</v>
      </c>
      <c r="AT120" s="20" t="str">
        <f t="shared" si="1"/>
        <v>SET50</v>
      </c>
    </row>
    <row r="121" spans="1:46">
      <c r="A121" s="84">
        <v>2</v>
      </c>
      <c r="B121" s="96" t="s">
        <v>59</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row>
    <row r="122" spans="1:46">
      <c r="A122" s="82">
        <v>3</v>
      </c>
      <c r="B122" s="41" t="s">
        <v>87</v>
      </c>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row>
    <row r="123" spans="1:46">
      <c r="A123" s="84">
        <v>4</v>
      </c>
      <c r="B123" s="85" t="s">
        <v>95</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row>
    <row r="125" spans="1:46" ht="15.75" thickBot="1"/>
    <row r="126" spans="1:46" ht="15.75" thickBot="1">
      <c r="A126" s="28"/>
      <c r="B126" s="22"/>
      <c r="C126" s="265" t="s">
        <v>142</v>
      </c>
      <c r="D126" s="266"/>
      <c r="E126" s="266"/>
      <c r="F126" s="266"/>
      <c r="G126" s="266"/>
      <c r="H126" s="266"/>
      <c r="I126" s="266"/>
      <c r="J126" s="266"/>
      <c r="K126" s="266"/>
      <c r="L126" s="266"/>
      <c r="M126" s="266"/>
      <c r="N126" s="266"/>
      <c r="O126" s="266"/>
      <c r="P126" s="266"/>
      <c r="Q126" s="266"/>
      <c r="R126" s="266"/>
      <c r="S126" s="266"/>
      <c r="T126" s="266"/>
      <c r="U126" s="266"/>
      <c r="V126" s="266"/>
      <c r="W126" s="266"/>
      <c r="X126" s="266"/>
      <c r="Y126" s="266"/>
      <c r="Z126" s="266"/>
      <c r="AA126" s="266"/>
      <c r="AB126" s="266"/>
      <c r="AC126" s="266"/>
      <c r="AD126" s="266"/>
      <c r="AE126" s="266"/>
      <c r="AF126" s="266"/>
      <c r="AG126" s="266"/>
      <c r="AH126" s="266"/>
      <c r="AI126" s="266"/>
      <c r="AJ126" s="266"/>
      <c r="AK126" s="266"/>
      <c r="AL126" s="266"/>
      <c r="AM126" s="266"/>
      <c r="AN126" s="266"/>
      <c r="AO126" s="266"/>
      <c r="AP126" s="266"/>
      <c r="AQ126" s="266"/>
      <c r="AR126" s="266"/>
      <c r="AS126" s="266"/>
      <c r="AT126" s="266"/>
    </row>
    <row r="127" spans="1:46">
      <c r="A127" s="82">
        <v>1</v>
      </c>
      <c r="C127" s="20" t="str">
        <f>C120</f>
        <v>ADVANC</v>
      </c>
      <c r="D127" s="20" t="str">
        <f t="shared" ref="D127:AT127" si="2">D120</f>
        <v>AOT</v>
      </c>
      <c r="E127" s="20" t="str">
        <f t="shared" si="2"/>
        <v>BBL</v>
      </c>
      <c r="F127" s="20" t="str">
        <f t="shared" si="2"/>
        <v>BGH</v>
      </c>
      <c r="G127" s="20" t="str">
        <f t="shared" si="2"/>
        <v>BECL</v>
      </c>
      <c r="H127" s="20" t="str">
        <f t="shared" si="2"/>
        <v>BAY</v>
      </c>
      <c r="I127" s="20" t="str">
        <f t="shared" si="2"/>
        <v>BANPU</v>
      </c>
      <c r="J127" s="20" t="str">
        <f t="shared" si="2"/>
        <v>BEC</v>
      </c>
      <c r="K127" s="20" t="str">
        <f t="shared" si="2"/>
        <v>BIGC</v>
      </c>
      <c r="L127" s="20" t="str">
        <f t="shared" si="2"/>
        <v>BH</v>
      </c>
      <c r="M127" s="20" t="str">
        <f t="shared" si="2"/>
        <v>CCET</v>
      </c>
      <c r="N127" s="20" t="str">
        <f t="shared" si="2"/>
        <v>CPN</v>
      </c>
      <c r="O127" s="20" t="str">
        <f t="shared" si="2"/>
        <v>CPF</v>
      </c>
      <c r="P127" s="20" t="str">
        <f t="shared" si="2"/>
        <v>CPALL</v>
      </c>
      <c r="Q127" s="20" t="str">
        <f t="shared" si="2"/>
        <v>DELTA</v>
      </c>
      <c r="R127" s="20" t="str">
        <f t="shared" si="2"/>
        <v>EGCO</v>
      </c>
      <c r="S127" s="20" t="str">
        <f t="shared" si="2"/>
        <v>GLOW</v>
      </c>
      <c r="T127" s="20" t="str">
        <f t="shared" si="2"/>
        <v>HANA</v>
      </c>
      <c r="U127" s="20" t="str">
        <f t="shared" si="2"/>
        <v>IRPC</v>
      </c>
      <c r="V127" s="20" t="str">
        <f t="shared" si="2"/>
        <v>ITD</v>
      </c>
      <c r="W127" s="20" t="str">
        <f t="shared" si="2"/>
        <v>KBANK</v>
      </c>
      <c r="X127" s="20" t="str">
        <f t="shared" si="2"/>
        <v>KSL</v>
      </c>
      <c r="Y127" s="20" t="str">
        <f t="shared" si="2"/>
        <v>KTB</v>
      </c>
      <c r="Z127" s="20" t="str">
        <f t="shared" si="2"/>
        <v>LH</v>
      </c>
      <c r="AA127" s="20" t="str">
        <f t="shared" si="2"/>
        <v>MCOT</v>
      </c>
      <c r="AB127" s="20" t="str">
        <f t="shared" si="2"/>
        <v>MINT</v>
      </c>
      <c r="AC127" s="20" t="str">
        <f t="shared" si="2"/>
        <v>PSL</v>
      </c>
      <c r="AD127" s="20" t="str">
        <f t="shared" si="2"/>
        <v>PS</v>
      </c>
      <c r="AE127" s="20" t="str">
        <f t="shared" si="2"/>
        <v>PTTEP</v>
      </c>
      <c r="AF127" s="20" t="str">
        <f t="shared" si="2"/>
        <v>PTT</v>
      </c>
      <c r="AG127" s="20" t="str">
        <f t="shared" si="2"/>
        <v>RATCH</v>
      </c>
      <c r="AH127" s="20" t="str">
        <f t="shared" si="2"/>
        <v>SCC</v>
      </c>
      <c r="AI127" s="20" t="str">
        <f t="shared" si="2"/>
        <v>SCCC</v>
      </c>
      <c r="AJ127" s="20" t="str">
        <f t="shared" si="2"/>
        <v>SCB</v>
      </c>
      <c r="AK127" s="20" t="str">
        <f t="shared" si="2"/>
        <v>MAKRO</v>
      </c>
      <c r="AL127" s="20" t="str">
        <f t="shared" si="2"/>
        <v>TSTH</v>
      </c>
      <c r="AM127" s="20" t="str">
        <f t="shared" si="2"/>
        <v>THAI</v>
      </c>
      <c r="AN127" s="20" t="str">
        <f t="shared" si="2"/>
        <v>TOP</v>
      </c>
      <c r="AO127" s="20" t="str">
        <f t="shared" si="2"/>
        <v>TPC</v>
      </c>
      <c r="AP127" s="20" t="str">
        <f t="shared" si="2"/>
        <v>TUF</v>
      </c>
      <c r="AQ127" s="20" t="str">
        <f t="shared" si="2"/>
        <v>TCAP</v>
      </c>
      <c r="AR127" s="20" t="str">
        <f t="shared" si="2"/>
        <v xml:space="preserve">TTA </v>
      </c>
      <c r="AS127" s="20" t="str">
        <f t="shared" si="2"/>
        <v>TMB</v>
      </c>
      <c r="AT127" s="20" t="str">
        <f t="shared" si="2"/>
        <v>SET50</v>
      </c>
    </row>
    <row r="128" spans="1:46">
      <c r="A128" s="84">
        <v>2</v>
      </c>
      <c r="B128" s="96" t="s">
        <v>59</v>
      </c>
      <c r="C128" s="97"/>
      <c r="D128" s="97"/>
      <c r="E128" s="97"/>
      <c r="F128" s="97"/>
      <c r="G128" s="97"/>
      <c r="H128" s="97"/>
      <c r="I128" s="97"/>
      <c r="J128" s="97"/>
      <c r="K128" s="97"/>
      <c r="L128" s="97"/>
      <c r="M128" s="97"/>
      <c r="N128" s="97"/>
      <c r="O128" s="97"/>
      <c r="P128" s="97"/>
      <c r="Q128" s="97"/>
      <c r="R128" s="97"/>
      <c r="S128" s="97"/>
      <c r="T128" s="97"/>
      <c r="U128" s="97"/>
      <c r="V128" s="97"/>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row>
  </sheetData>
  <mergeCells count="4">
    <mergeCell ref="C113:AT113"/>
    <mergeCell ref="C119:AT119"/>
    <mergeCell ref="A119:B119"/>
    <mergeCell ref="C126:AT12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B1:O435"/>
  <sheetViews>
    <sheetView showGridLines="0" workbookViewId="0">
      <selection activeCell="H2" sqref="H2"/>
    </sheetView>
  </sheetViews>
  <sheetFormatPr defaultRowHeight="15"/>
  <cols>
    <col min="2" max="2" width="16.5703125" bestFit="1" customWidth="1"/>
    <col min="3" max="3" width="20.42578125" bestFit="1" customWidth="1"/>
    <col min="4" max="4" width="12" bestFit="1" customWidth="1"/>
    <col min="5" max="5" width="14" customWidth="1"/>
    <col min="6" max="6" width="13.42578125" bestFit="1" customWidth="1"/>
    <col min="8" max="8" width="12.28515625" bestFit="1" customWidth="1"/>
  </cols>
  <sheetData>
    <row r="1" spans="2:15" ht="15.75" thickBot="1"/>
    <row r="2" spans="2:15" ht="15.75" thickBot="1">
      <c r="B2" s="9" t="s">
        <v>52</v>
      </c>
      <c r="C2" s="9"/>
      <c r="D2" s="9"/>
      <c r="E2" s="9"/>
      <c r="F2" s="9"/>
      <c r="H2" s="21"/>
    </row>
    <row r="4" spans="2:15" ht="15.75" thickBot="1">
      <c r="B4" s="15" t="s">
        <v>53</v>
      </c>
      <c r="C4" s="15" t="s">
        <v>46</v>
      </c>
      <c r="D4" s="31"/>
      <c r="E4" s="31"/>
      <c r="F4" s="31"/>
      <c r="H4" s="16"/>
    </row>
    <row r="5" spans="2:15">
      <c r="B5" s="12" t="s">
        <v>68</v>
      </c>
      <c r="C5" s="36">
        <v>0.3</v>
      </c>
      <c r="D5" s="26"/>
      <c r="E5" s="26"/>
      <c r="F5" s="26"/>
    </row>
    <row r="6" spans="2:15">
      <c r="B6" s="12" t="s">
        <v>51</v>
      </c>
      <c r="C6" s="36">
        <v>0.4</v>
      </c>
      <c r="D6" s="44"/>
      <c r="E6" s="44"/>
      <c r="F6" s="44"/>
    </row>
    <row r="7" spans="2:15">
      <c r="B7" s="13" t="s">
        <v>69</v>
      </c>
      <c r="C7" s="37">
        <v>0.3</v>
      </c>
      <c r="D7" s="27"/>
      <c r="E7" s="27"/>
      <c r="F7" s="27"/>
    </row>
    <row r="8" spans="2:15" ht="15.75" thickBot="1">
      <c r="B8" s="33"/>
      <c r="C8" s="34" t="s">
        <v>54</v>
      </c>
      <c r="D8" s="35"/>
      <c r="E8" s="35"/>
      <c r="F8" s="35"/>
    </row>
    <row r="9" spans="2:15" ht="15.75" thickTop="1">
      <c r="C9" s="17"/>
    </row>
    <row r="10" spans="2:15">
      <c r="D10" s="32"/>
    </row>
    <row r="11" spans="2:15">
      <c r="B11" s="9" t="s">
        <v>67</v>
      </c>
      <c r="C11" s="9"/>
      <c r="D11" s="9"/>
      <c r="E11" s="9"/>
      <c r="F11" s="9"/>
      <c r="N11" s="32"/>
    </row>
    <row r="12" spans="2:15">
      <c r="N12" s="32"/>
    </row>
    <row r="13" spans="2:15" ht="15.75" thickBot="1">
      <c r="B13" s="15" t="s">
        <v>53</v>
      </c>
      <c r="C13" s="15" t="s">
        <v>46</v>
      </c>
      <c r="D13" s="259"/>
      <c r="E13" s="259"/>
      <c r="F13" s="259"/>
      <c r="M13" s="7"/>
      <c r="N13" s="7"/>
      <c r="O13" s="7"/>
    </row>
    <row r="14" spans="2:15">
      <c r="B14" s="12" t="str">
        <f>B5</f>
        <v>Good(+50%)</v>
      </c>
      <c r="C14" s="36">
        <f>C5</f>
        <v>0.3</v>
      </c>
      <c r="D14" s="40"/>
      <c r="E14" s="40"/>
      <c r="F14" s="40"/>
      <c r="L14" s="14"/>
      <c r="M14" s="32"/>
      <c r="N14" s="32"/>
      <c r="O14" s="32"/>
    </row>
    <row r="15" spans="2:15">
      <c r="B15" s="12" t="str">
        <f>B6</f>
        <v>Normal</v>
      </c>
      <c r="C15" s="36">
        <f t="shared" ref="C15:C16" si="0">C6</f>
        <v>0.4</v>
      </c>
      <c r="D15" s="40"/>
      <c r="E15" s="40"/>
      <c r="F15" s="40"/>
      <c r="L15" s="14"/>
      <c r="M15" s="32"/>
      <c r="N15" s="32"/>
      <c r="O15" s="32"/>
    </row>
    <row r="16" spans="2:15">
      <c r="B16" s="13" t="str">
        <f>B7</f>
        <v>Bad(-50%)</v>
      </c>
      <c r="C16" s="37">
        <f t="shared" si="0"/>
        <v>0.3</v>
      </c>
      <c r="D16" s="40"/>
      <c r="E16" s="40"/>
      <c r="F16" s="40"/>
      <c r="L16" s="14"/>
      <c r="M16" s="32"/>
      <c r="N16" s="32"/>
      <c r="O16" s="32"/>
    </row>
    <row r="17" spans="2:7" ht="17.25">
      <c r="B17" s="12"/>
      <c r="C17" s="39" t="s">
        <v>55</v>
      </c>
      <c r="D17" s="42"/>
      <c r="E17" s="42"/>
      <c r="F17" s="42"/>
    </row>
    <row r="18" spans="2:7" ht="15.75" thickBot="1">
      <c r="B18" s="10"/>
      <c r="C18" s="38" t="s">
        <v>56</v>
      </c>
      <c r="D18" s="43"/>
      <c r="E18" s="43"/>
      <c r="F18" s="43"/>
    </row>
    <row r="19" spans="2:7" ht="15.75" thickTop="1"/>
    <row r="20" spans="2:7">
      <c r="B20" s="9" t="s">
        <v>62</v>
      </c>
      <c r="C20" s="9"/>
      <c r="D20" s="9"/>
      <c r="E20" s="9"/>
      <c r="F20" s="9"/>
      <c r="G20" s="9"/>
    </row>
    <row r="22" spans="2:7">
      <c r="B22" s="54" t="s">
        <v>57</v>
      </c>
      <c r="C22" s="55">
        <v>-0.3</v>
      </c>
      <c r="D22" s="13"/>
      <c r="E22" s="13"/>
      <c r="F22" s="13"/>
      <c r="G22" s="13"/>
    </row>
    <row r="23" spans="2:7" ht="15.75" thickBot="1">
      <c r="B23" s="10"/>
      <c r="C23" s="46" t="s">
        <v>64</v>
      </c>
      <c r="D23" s="47" t="s">
        <v>65</v>
      </c>
      <c r="E23" s="46" t="s">
        <v>57</v>
      </c>
      <c r="F23" s="46" t="s">
        <v>63</v>
      </c>
      <c r="G23" s="46" t="s">
        <v>66</v>
      </c>
    </row>
    <row r="24" spans="2:7" ht="15.75" thickTop="1">
      <c r="B24" s="11">
        <f t="array" ref="B24:B26">TRANSPOSE(D4:F4)</f>
        <v>0</v>
      </c>
      <c r="C24" s="48">
        <f t="array" ref="C24:C26">TRANSPOSE(D8:F8)</f>
        <v>0</v>
      </c>
      <c r="D24" s="48">
        <f t="array" ref="D24:D26">TRANSPOSE(D18:F18)</f>
        <v>0</v>
      </c>
      <c r="E24" s="49">
        <f>C24+C22</f>
        <v>-0.3</v>
      </c>
      <c r="F24" s="72"/>
      <c r="G24" s="51"/>
    </row>
    <row r="25" spans="2:7">
      <c r="B25" s="12">
        <v>0</v>
      </c>
      <c r="C25" s="26">
        <v>0</v>
      </c>
      <c r="D25" s="26">
        <v>0</v>
      </c>
      <c r="E25" s="50">
        <f>C25+C22</f>
        <v>-0.3</v>
      </c>
      <c r="F25" s="73"/>
      <c r="G25" s="51"/>
    </row>
    <row r="26" spans="2:7">
      <c r="B26" s="13">
        <v>0</v>
      </c>
      <c r="C26" s="27">
        <v>0</v>
      </c>
      <c r="D26" s="27">
        <v>0</v>
      </c>
      <c r="E26" s="52">
        <f>C26+C22</f>
        <v>-0.3</v>
      </c>
      <c r="F26" s="74"/>
      <c r="G26" s="53"/>
    </row>
    <row r="28" spans="2:7" ht="16.5">
      <c r="B28" s="60" t="s">
        <v>80</v>
      </c>
      <c r="C28" s="61">
        <v>0</v>
      </c>
      <c r="D28" s="60" t="s">
        <v>82</v>
      </c>
      <c r="E28" s="61">
        <v>0</v>
      </c>
    </row>
    <row r="29" spans="2:7" ht="16.5">
      <c r="B29" s="60" t="s">
        <v>81</v>
      </c>
      <c r="C29" s="61">
        <v>1</v>
      </c>
      <c r="D29" s="60" t="s">
        <v>83</v>
      </c>
      <c r="E29" s="61">
        <v>2</v>
      </c>
    </row>
    <row r="31" spans="2:7" ht="18">
      <c r="B31" s="8" t="s">
        <v>58</v>
      </c>
      <c r="C31" s="58" t="s">
        <v>78</v>
      </c>
      <c r="D31" s="59" t="s">
        <v>76</v>
      </c>
      <c r="E31" s="58" t="s">
        <v>79</v>
      </c>
      <c r="F31" s="8" t="s">
        <v>77</v>
      </c>
    </row>
    <row r="32" spans="2:7">
      <c r="B32" s="7">
        <v>-4</v>
      </c>
      <c r="C32" s="57"/>
      <c r="D32" s="56"/>
      <c r="F32" s="29"/>
    </row>
    <row r="33" spans="2:6">
      <c r="B33" s="7">
        <f>B32+0.05</f>
        <v>-3.95</v>
      </c>
      <c r="C33" s="57"/>
      <c r="D33" s="56"/>
      <c r="F33" s="29"/>
    </row>
    <row r="34" spans="2:6">
      <c r="B34" s="7">
        <f t="shared" ref="B34:B97" si="1">B33+0.05</f>
        <v>-3.9000000000000004</v>
      </c>
      <c r="C34" s="57"/>
      <c r="D34" s="56"/>
      <c r="F34" s="29"/>
    </row>
    <row r="35" spans="2:6">
      <c r="B35" s="7">
        <f t="shared" si="1"/>
        <v>-3.8500000000000005</v>
      </c>
      <c r="C35" s="57"/>
      <c r="D35" s="56"/>
      <c r="F35" s="29"/>
    </row>
    <row r="36" spans="2:6">
      <c r="B36" s="7">
        <f t="shared" si="1"/>
        <v>-3.8000000000000007</v>
      </c>
      <c r="C36" s="57"/>
      <c r="D36" s="56"/>
      <c r="F36" s="29"/>
    </row>
    <row r="37" spans="2:6">
      <c r="B37" s="7">
        <f t="shared" si="1"/>
        <v>-3.7500000000000009</v>
      </c>
      <c r="C37" s="57"/>
      <c r="D37" s="56"/>
      <c r="F37" s="29"/>
    </row>
    <row r="38" spans="2:6">
      <c r="B38" s="7">
        <f t="shared" si="1"/>
        <v>-3.7000000000000011</v>
      </c>
      <c r="C38" s="57"/>
      <c r="D38" s="56"/>
      <c r="F38" s="29"/>
    </row>
    <row r="39" spans="2:6">
      <c r="B39" s="7">
        <f t="shared" si="1"/>
        <v>-3.6500000000000012</v>
      </c>
      <c r="C39" s="57"/>
      <c r="D39" s="56"/>
      <c r="F39" s="29"/>
    </row>
    <row r="40" spans="2:6">
      <c r="B40" s="7">
        <f t="shared" si="1"/>
        <v>-3.6000000000000014</v>
      </c>
      <c r="C40" s="57"/>
      <c r="D40" s="56"/>
      <c r="F40" s="29"/>
    </row>
    <row r="41" spans="2:6">
      <c r="B41" s="7">
        <f t="shared" si="1"/>
        <v>-3.5500000000000016</v>
      </c>
      <c r="C41" s="57"/>
      <c r="D41" s="56"/>
      <c r="F41" s="29"/>
    </row>
    <row r="42" spans="2:6">
      <c r="B42" s="7">
        <f t="shared" si="1"/>
        <v>-3.5000000000000018</v>
      </c>
      <c r="C42" s="57"/>
      <c r="D42" s="56"/>
      <c r="F42" s="29"/>
    </row>
    <row r="43" spans="2:6">
      <c r="B43" s="7">
        <f t="shared" si="1"/>
        <v>-3.450000000000002</v>
      </c>
      <c r="C43" s="57"/>
      <c r="D43" s="56"/>
      <c r="F43" s="29"/>
    </row>
    <row r="44" spans="2:6">
      <c r="B44" s="7">
        <f t="shared" si="1"/>
        <v>-3.4000000000000021</v>
      </c>
      <c r="C44" s="57"/>
      <c r="D44" s="56"/>
      <c r="F44" s="29"/>
    </row>
    <row r="45" spans="2:6">
      <c r="B45" s="7">
        <f t="shared" si="1"/>
        <v>-3.3500000000000023</v>
      </c>
      <c r="C45" s="57"/>
      <c r="D45" s="56"/>
      <c r="F45" s="29"/>
    </row>
    <row r="46" spans="2:6">
      <c r="B46" s="7">
        <f t="shared" si="1"/>
        <v>-3.3000000000000025</v>
      </c>
      <c r="C46" s="57"/>
      <c r="D46" s="56"/>
      <c r="F46" s="29"/>
    </row>
    <row r="47" spans="2:6">
      <c r="B47" s="7">
        <f t="shared" si="1"/>
        <v>-3.2500000000000027</v>
      </c>
      <c r="C47" s="57"/>
      <c r="D47" s="56"/>
      <c r="F47" s="29"/>
    </row>
    <row r="48" spans="2:6">
      <c r="B48" s="7">
        <f t="shared" si="1"/>
        <v>-3.2000000000000028</v>
      </c>
      <c r="C48" s="57"/>
      <c r="D48" s="56"/>
      <c r="F48" s="29"/>
    </row>
    <row r="49" spans="2:6">
      <c r="B49" s="7">
        <f t="shared" si="1"/>
        <v>-3.150000000000003</v>
      </c>
      <c r="C49" s="57"/>
      <c r="D49" s="56"/>
      <c r="F49" s="29"/>
    </row>
    <row r="50" spans="2:6">
      <c r="B50" s="7">
        <f t="shared" si="1"/>
        <v>-3.1000000000000032</v>
      </c>
      <c r="C50" s="57"/>
      <c r="D50" s="56"/>
      <c r="F50" s="29"/>
    </row>
    <row r="51" spans="2:6">
      <c r="B51" s="7">
        <f t="shared" si="1"/>
        <v>-3.0500000000000034</v>
      </c>
      <c r="C51" s="57"/>
      <c r="D51" s="56"/>
      <c r="F51" s="29"/>
    </row>
    <row r="52" spans="2:6">
      <c r="B52" s="7">
        <f t="shared" si="1"/>
        <v>-3.0000000000000036</v>
      </c>
      <c r="C52" s="57"/>
      <c r="D52" s="56"/>
      <c r="F52" s="29"/>
    </row>
    <row r="53" spans="2:6">
      <c r="B53" s="7">
        <f t="shared" si="1"/>
        <v>-2.9500000000000037</v>
      </c>
      <c r="C53" s="57"/>
      <c r="D53" s="56"/>
      <c r="F53" s="29"/>
    </row>
    <row r="54" spans="2:6">
      <c r="B54" s="7">
        <f t="shared" si="1"/>
        <v>-2.9000000000000039</v>
      </c>
      <c r="C54" s="57"/>
      <c r="D54" s="56"/>
      <c r="F54" s="29"/>
    </row>
    <row r="55" spans="2:6">
      <c r="B55" s="7">
        <f t="shared" si="1"/>
        <v>-2.8500000000000041</v>
      </c>
      <c r="C55" s="57"/>
      <c r="D55" s="56"/>
      <c r="F55" s="29"/>
    </row>
    <row r="56" spans="2:6">
      <c r="B56" s="7">
        <f t="shared" si="1"/>
        <v>-2.8000000000000043</v>
      </c>
      <c r="C56" s="57"/>
      <c r="D56" s="56"/>
      <c r="F56" s="29"/>
    </row>
    <row r="57" spans="2:6">
      <c r="B57" s="7">
        <f t="shared" si="1"/>
        <v>-2.7500000000000044</v>
      </c>
      <c r="C57" s="57"/>
      <c r="D57" s="56"/>
      <c r="F57" s="29"/>
    </row>
    <row r="58" spans="2:6">
      <c r="B58" s="7">
        <f t="shared" si="1"/>
        <v>-2.7000000000000046</v>
      </c>
      <c r="C58" s="57"/>
      <c r="D58" s="56"/>
      <c r="F58" s="29"/>
    </row>
    <row r="59" spans="2:6">
      <c r="B59" s="7">
        <f t="shared" si="1"/>
        <v>-2.6500000000000048</v>
      </c>
      <c r="C59" s="57"/>
      <c r="D59" s="56"/>
      <c r="F59" s="29"/>
    </row>
    <row r="60" spans="2:6">
      <c r="B60" s="7">
        <f t="shared" si="1"/>
        <v>-2.600000000000005</v>
      </c>
      <c r="C60" s="57"/>
      <c r="D60" s="56"/>
      <c r="F60" s="29"/>
    </row>
    <row r="61" spans="2:6">
      <c r="B61" s="7">
        <f t="shared" si="1"/>
        <v>-2.5500000000000052</v>
      </c>
      <c r="C61" s="57"/>
      <c r="D61" s="56"/>
      <c r="F61" s="29"/>
    </row>
    <row r="62" spans="2:6">
      <c r="B62" s="7">
        <f t="shared" si="1"/>
        <v>-2.5000000000000053</v>
      </c>
      <c r="C62" s="57"/>
      <c r="D62" s="56"/>
      <c r="F62" s="29"/>
    </row>
    <row r="63" spans="2:6">
      <c r="B63" s="7">
        <f t="shared" si="1"/>
        <v>-2.4500000000000055</v>
      </c>
      <c r="C63" s="57"/>
      <c r="D63" s="56"/>
      <c r="F63" s="29"/>
    </row>
    <row r="64" spans="2:6">
      <c r="B64" s="7">
        <f t="shared" si="1"/>
        <v>-2.4000000000000057</v>
      </c>
      <c r="C64" s="57"/>
      <c r="D64" s="56"/>
      <c r="F64" s="29"/>
    </row>
    <row r="65" spans="2:6">
      <c r="B65" s="7">
        <f t="shared" si="1"/>
        <v>-2.3500000000000059</v>
      </c>
      <c r="C65" s="57"/>
      <c r="D65" s="56"/>
      <c r="F65" s="29"/>
    </row>
    <row r="66" spans="2:6">
      <c r="B66" s="7">
        <f t="shared" si="1"/>
        <v>-2.300000000000006</v>
      </c>
      <c r="C66" s="57"/>
      <c r="D66" s="56"/>
      <c r="F66" s="29"/>
    </row>
    <row r="67" spans="2:6">
      <c r="B67" s="7">
        <f t="shared" si="1"/>
        <v>-2.2500000000000062</v>
      </c>
      <c r="C67" s="57"/>
      <c r="D67" s="56"/>
      <c r="F67" s="29"/>
    </row>
    <row r="68" spans="2:6">
      <c r="B68" s="7">
        <f t="shared" si="1"/>
        <v>-2.2000000000000064</v>
      </c>
      <c r="C68" s="57"/>
      <c r="D68" s="56"/>
      <c r="F68" s="29"/>
    </row>
    <row r="69" spans="2:6">
      <c r="B69" s="7">
        <f t="shared" si="1"/>
        <v>-2.1500000000000066</v>
      </c>
      <c r="C69" s="57"/>
      <c r="D69" s="56"/>
      <c r="F69" s="29"/>
    </row>
    <row r="70" spans="2:6">
      <c r="B70" s="7">
        <f t="shared" si="1"/>
        <v>-2.1000000000000068</v>
      </c>
      <c r="C70" s="57"/>
      <c r="D70" s="56"/>
      <c r="F70" s="29"/>
    </row>
    <row r="71" spans="2:6">
      <c r="B71" s="7">
        <f t="shared" si="1"/>
        <v>-2.0500000000000069</v>
      </c>
      <c r="C71" s="57"/>
      <c r="D71" s="56"/>
      <c r="F71" s="29"/>
    </row>
    <row r="72" spans="2:6">
      <c r="B72" s="7">
        <f t="shared" si="1"/>
        <v>-2.0000000000000071</v>
      </c>
      <c r="C72" s="57"/>
      <c r="D72" s="56"/>
      <c r="F72" s="29"/>
    </row>
    <row r="73" spans="2:6">
      <c r="B73" s="7">
        <f t="shared" si="1"/>
        <v>-1.9500000000000071</v>
      </c>
      <c r="C73" s="57"/>
      <c r="D73" s="56"/>
      <c r="F73" s="29"/>
    </row>
    <row r="74" spans="2:6">
      <c r="B74" s="7">
        <f t="shared" si="1"/>
        <v>-1.900000000000007</v>
      </c>
      <c r="C74" s="57"/>
      <c r="D74" s="56"/>
      <c r="F74" s="29"/>
    </row>
    <row r="75" spans="2:6">
      <c r="B75" s="7">
        <f t="shared" si="1"/>
        <v>-1.850000000000007</v>
      </c>
      <c r="C75" s="57"/>
      <c r="D75" s="56"/>
      <c r="F75" s="29"/>
    </row>
    <row r="76" spans="2:6">
      <c r="B76" s="7">
        <f t="shared" si="1"/>
        <v>-1.8000000000000069</v>
      </c>
      <c r="C76" s="57"/>
      <c r="D76" s="56"/>
      <c r="F76" s="29"/>
    </row>
    <row r="77" spans="2:6">
      <c r="B77" s="7">
        <f t="shared" si="1"/>
        <v>-1.7500000000000069</v>
      </c>
      <c r="C77" s="57"/>
      <c r="D77" s="56"/>
      <c r="F77" s="29"/>
    </row>
    <row r="78" spans="2:6">
      <c r="B78" s="7">
        <f t="shared" si="1"/>
        <v>-1.7000000000000068</v>
      </c>
      <c r="C78" s="57"/>
      <c r="D78" s="56"/>
      <c r="F78" s="29"/>
    </row>
    <row r="79" spans="2:6">
      <c r="B79" s="7">
        <f t="shared" si="1"/>
        <v>-1.6500000000000068</v>
      </c>
      <c r="C79" s="57"/>
      <c r="D79" s="56"/>
      <c r="F79" s="29"/>
    </row>
    <row r="80" spans="2:6">
      <c r="B80" s="7">
        <f t="shared" si="1"/>
        <v>-1.6000000000000068</v>
      </c>
      <c r="C80" s="57"/>
      <c r="D80" s="56"/>
      <c r="F80" s="29"/>
    </row>
    <row r="81" spans="2:6">
      <c r="B81" s="7">
        <f t="shared" si="1"/>
        <v>-1.5500000000000067</v>
      </c>
      <c r="C81" s="57"/>
      <c r="D81" s="56"/>
      <c r="F81" s="29"/>
    </row>
    <row r="82" spans="2:6">
      <c r="B82" s="7">
        <f t="shared" si="1"/>
        <v>-1.5000000000000067</v>
      </c>
      <c r="C82" s="57"/>
      <c r="D82" s="56"/>
      <c r="F82" s="29"/>
    </row>
    <row r="83" spans="2:6">
      <c r="B83" s="7">
        <f t="shared" si="1"/>
        <v>-1.4500000000000066</v>
      </c>
      <c r="C83" s="57"/>
      <c r="D83" s="56"/>
      <c r="F83" s="29"/>
    </row>
    <row r="84" spans="2:6">
      <c r="B84" s="7">
        <f t="shared" si="1"/>
        <v>-1.4000000000000066</v>
      </c>
      <c r="C84" s="57"/>
      <c r="D84" s="56"/>
      <c r="F84" s="29"/>
    </row>
    <row r="85" spans="2:6">
      <c r="B85" s="7">
        <f t="shared" si="1"/>
        <v>-1.3500000000000065</v>
      </c>
      <c r="C85" s="57"/>
      <c r="D85" s="56"/>
      <c r="F85" s="29"/>
    </row>
    <row r="86" spans="2:6">
      <c r="B86" s="7">
        <f t="shared" si="1"/>
        <v>-1.3000000000000065</v>
      </c>
      <c r="C86" s="57"/>
      <c r="D86" s="56"/>
      <c r="F86" s="29"/>
    </row>
    <row r="87" spans="2:6">
      <c r="B87" s="7">
        <f t="shared" si="1"/>
        <v>-1.2500000000000064</v>
      </c>
      <c r="C87" s="57"/>
      <c r="D87" s="56"/>
      <c r="F87" s="29"/>
    </row>
    <row r="88" spans="2:6">
      <c r="B88" s="7">
        <f t="shared" si="1"/>
        <v>-1.2000000000000064</v>
      </c>
      <c r="C88" s="57"/>
      <c r="D88" s="56"/>
      <c r="F88" s="29"/>
    </row>
    <row r="89" spans="2:6">
      <c r="B89" s="7">
        <f t="shared" si="1"/>
        <v>-1.1500000000000064</v>
      </c>
      <c r="C89" s="57"/>
      <c r="D89" s="56"/>
      <c r="F89" s="29"/>
    </row>
    <row r="90" spans="2:6">
      <c r="B90" s="7">
        <f t="shared" si="1"/>
        <v>-1.1000000000000063</v>
      </c>
      <c r="C90" s="57"/>
      <c r="D90" s="56"/>
      <c r="F90" s="29"/>
    </row>
    <row r="91" spans="2:6">
      <c r="B91" s="7">
        <f t="shared" si="1"/>
        <v>-1.0500000000000063</v>
      </c>
      <c r="C91" s="57"/>
      <c r="D91" s="56"/>
      <c r="F91" s="29"/>
    </row>
    <row r="92" spans="2:6">
      <c r="B92" s="7">
        <f t="shared" si="1"/>
        <v>-1.0000000000000062</v>
      </c>
      <c r="C92" s="57"/>
      <c r="D92" s="56"/>
      <c r="F92" s="29"/>
    </row>
    <row r="93" spans="2:6">
      <c r="B93" s="7">
        <f t="shared" si="1"/>
        <v>-0.95000000000000617</v>
      </c>
      <c r="C93" s="57"/>
      <c r="D93" s="56"/>
      <c r="F93" s="29"/>
    </row>
    <row r="94" spans="2:6">
      <c r="B94" s="7">
        <f t="shared" si="1"/>
        <v>-0.90000000000000613</v>
      </c>
      <c r="C94" s="57"/>
      <c r="D94" s="56"/>
      <c r="F94" s="29"/>
    </row>
    <row r="95" spans="2:6">
      <c r="B95" s="7">
        <f t="shared" si="1"/>
        <v>-0.85000000000000608</v>
      </c>
      <c r="C95" s="57"/>
      <c r="D95" s="56"/>
      <c r="F95" s="29"/>
    </row>
    <row r="96" spans="2:6">
      <c r="B96" s="7">
        <f t="shared" si="1"/>
        <v>-0.80000000000000604</v>
      </c>
      <c r="C96" s="57"/>
      <c r="D96" s="56"/>
      <c r="F96" s="29"/>
    </row>
    <row r="97" spans="2:6">
      <c r="B97" s="7">
        <f t="shared" si="1"/>
        <v>-0.750000000000006</v>
      </c>
      <c r="C97" s="57"/>
      <c r="D97" s="56"/>
      <c r="F97" s="29"/>
    </row>
    <row r="98" spans="2:6">
      <c r="B98" s="7">
        <f t="shared" ref="B98:B161" si="2">B97+0.05</f>
        <v>-0.70000000000000595</v>
      </c>
      <c r="C98" s="57"/>
      <c r="D98" s="56"/>
      <c r="F98" s="29"/>
    </row>
    <row r="99" spans="2:6">
      <c r="B99" s="7">
        <f t="shared" si="2"/>
        <v>-0.65000000000000591</v>
      </c>
      <c r="C99" s="57"/>
      <c r="D99" s="56"/>
      <c r="F99" s="29"/>
    </row>
    <row r="100" spans="2:6">
      <c r="B100" s="7">
        <f t="shared" si="2"/>
        <v>-0.60000000000000586</v>
      </c>
      <c r="C100" s="57"/>
      <c r="D100" s="56"/>
      <c r="F100" s="29"/>
    </row>
    <row r="101" spans="2:6">
      <c r="B101" s="7">
        <f t="shared" si="2"/>
        <v>-0.55000000000000582</v>
      </c>
      <c r="C101" s="57"/>
      <c r="D101" s="56"/>
      <c r="F101" s="29"/>
    </row>
    <row r="102" spans="2:6">
      <c r="B102" s="7">
        <f t="shared" si="2"/>
        <v>-0.50000000000000577</v>
      </c>
      <c r="C102" s="57"/>
      <c r="D102" s="56"/>
      <c r="F102" s="29"/>
    </row>
    <row r="103" spans="2:6">
      <c r="B103" s="7">
        <f t="shared" si="2"/>
        <v>-0.45000000000000578</v>
      </c>
      <c r="C103" s="57"/>
      <c r="D103" s="56"/>
      <c r="F103" s="29"/>
    </row>
    <row r="104" spans="2:6">
      <c r="B104" s="7">
        <f t="shared" si="2"/>
        <v>-0.4000000000000058</v>
      </c>
      <c r="C104" s="57"/>
      <c r="D104" s="56"/>
      <c r="F104" s="29"/>
    </row>
    <row r="105" spans="2:6">
      <c r="B105" s="7">
        <f t="shared" si="2"/>
        <v>-0.35000000000000581</v>
      </c>
      <c r="C105" s="57"/>
      <c r="D105" s="56"/>
      <c r="F105" s="29"/>
    </row>
    <row r="106" spans="2:6">
      <c r="B106" s="7">
        <f t="shared" si="2"/>
        <v>-0.30000000000000582</v>
      </c>
      <c r="C106" s="57"/>
      <c r="D106" s="56"/>
      <c r="F106" s="29"/>
    </row>
    <row r="107" spans="2:6">
      <c r="B107" s="7">
        <f t="shared" si="2"/>
        <v>-0.25000000000000583</v>
      </c>
      <c r="C107" s="57"/>
      <c r="D107" s="56"/>
      <c r="F107" s="29"/>
    </row>
    <row r="108" spans="2:6">
      <c r="B108" s="7">
        <f t="shared" si="2"/>
        <v>-0.20000000000000584</v>
      </c>
      <c r="C108" s="57"/>
      <c r="D108" s="56"/>
      <c r="F108" s="29"/>
    </row>
    <row r="109" spans="2:6">
      <c r="B109" s="7">
        <f t="shared" si="2"/>
        <v>-0.15000000000000585</v>
      </c>
      <c r="C109" s="57"/>
      <c r="D109" s="56"/>
      <c r="F109" s="29"/>
    </row>
    <row r="110" spans="2:6">
      <c r="B110" s="7">
        <f t="shared" si="2"/>
        <v>-0.10000000000000585</v>
      </c>
      <c r="C110" s="57"/>
      <c r="D110" s="56"/>
      <c r="F110" s="29"/>
    </row>
    <row r="111" spans="2:6">
      <c r="B111" s="7">
        <f t="shared" si="2"/>
        <v>-5.0000000000005845E-2</v>
      </c>
      <c r="C111" s="57"/>
      <c r="D111" s="56"/>
      <c r="F111" s="29"/>
    </row>
    <row r="112" spans="2:6">
      <c r="B112" s="7">
        <v>0</v>
      </c>
      <c r="C112" s="57"/>
      <c r="D112" s="56"/>
      <c r="F112" s="29"/>
    </row>
    <row r="113" spans="2:6">
      <c r="B113" s="7">
        <f t="shared" si="2"/>
        <v>0.05</v>
      </c>
      <c r="C113" s="57"/>
      <c r="D113" s="56"/>
      <c r="F113" s="29"/>
    </row>
    <row r="114" spans="2:6">
      <c r="B114" s="7">
        <f t="shared" si="2"/>
        <v>0.1</v>
      </c>
      <c r="C114" s="57"/>
      <c r="D114" s="56"/>
      <c r="F114" s="29"/>
    </row>
    <row r="115" spans="2:6">
      <c r="B115" s="7">
        <f t="shared" si="2"/>
        <v>0.15000000000000002</v>
      </c>
      <c r="C115" s="57"/>
      <c r="D115" s="56"/>
      <c r="F115" s="29"/>
    </row>
    <row r="116" spans="2:6">
      <c r="B116" s="7">
        <f t="shared" si="2"/>
        <v>0.2</v>
      </c>
      <c r="C116" s="57"/>
      <c r="D116" s="56"/>
      <c r="F116" s="29"/>
    </row>
    <row r="117" spans="2:6">
      <c r="B117" s="7">
        <f t="shared" si="2"/>
        <v>0.25</v>
      </c>
      <c r="C117" s="57"/>
      <c r="D117" s="56"/>
      <c r="F117" s="29"/>
    </row>
    <row r="118" spans="2:6">
      <c r="B118" s="7">
        <f t="shared" si="2"/>
        <v>0.3</v>
      </c>
      <c r="C118" s="57"/>
      <c r="D118" s="56"/>
      <c r="F118" s="29"/>
    </row>
    <row r="119" spans="2:6">
      <c r="B119" s="7">
        <f t="shared" si="2"/>
        <v>0.35</v>
      </c>
      <c r="C119" s="57"/>
      <c r="D119" s="56"/>
      <c r="F119" s="29"/>
    </row>
    <row r="120" spans="2:6">
      <c r="B120" s="7">
        <f t="shared" si="2"/>
        <v>0.39999999999999997</v>
      </c>
      <c r="C120" s="57"/>
      <c r="D120" s="56"/>
      <c r="F120" s="29"/>
    </row>
    <row r="121" spans="2:6">
      <c r="B121" s="7">
        <f t="shared" si="2"/>
        <v>0.44999999999999996</v>
      </c>
      <c r="C121" s="57"/>
      <c r="D121" s="56"/>
      <c r="F121" s="29"/>
    </row>
    <row r="122" spans="2:6">
      <c r="B122" s="7">
        <f t="shared" si="2"/>
        <v>0.49999999999999994</v>
      </c>
      <c r="C122" s="57"/>
      <c r="D122" s="56"/>
      <c r="F122" s="29"/>
    </row>
    <row r="123" spans="2:6">
      <c r="B123" s="7">
        <f t="shared" si="2"/>
        <v>0.54999999999999993</v>
      </c>
      <c r="C123" s="57"/>
      <c r="D123" s="56"/>
      <c r="F123" s="29"/>
    </row>
    <row r="124" spans="2:6">
      <c r="B124" s="7">
        <f t="shared" si="2"/>
        <v>0.6</v>
      </c>
      <c r="C124" s="57"/>
      <c r="D124" s="56"/>
      <c r="F124" s="29"/>
    </row>
    <row r="125" spans="2:6">
      <c r="B125" s="7">
        <f t="shared" si="2"/>
        <v>0.65</v>
      </c>
      <c r="C125" s="57"/>
      <c r="D125" s="56"/>
      <c r="F125" s="29"/>
    </row>
    <row r="126" spans="2:6">
      <c r="B126" s="7">
        <f t="shared" si="2"/>
        <v>0.70000000000000007</v>
      </c>
      <c r="C126" s="57"/>
      <c r="D126" s="56"/>
      <c r="F126" s="29"/>
    </row>
    <row r="127" spans="2:6">
      <c r="B127" s="7">
        <f t="shared" si="2"/>
        <v>0.75000000000000011</v>
      </c>
      <c r="C127" s="57"/>
      <c r="D127" s="56"/>
      <c r="F127" s="29"/>
    </row>
    <row r="128" spans="2:6">
      <c r="B128" s="7">
        <f t="shared" si="2"/>
        <v>0.80000000000000016</v>
      </c>
      <c r="C128" s="57"/>
      <c r="D128" s="56"/>
      <c r="F128" s="29"/>
    </row>
    <row r="129" spans="2:6">
      <c r="B129" s="7">
        <f t="shared" si="2"/>
        <v>0.8500000000000002</v>
      </c>
      <c r="C129" s="57"/>
      <c r="D129" s="56"/>
      <c r="F129" s="29"/>
    </row>
    <row r="130" spans="2:6">
      <c r="B130" s="7">
        <f t="shared" si="2"/>
        <v>0.90000000000000024</v>
      </c>
      <c r="C130" s="57"/>
      <c r="D130" s="56"/>
      <c r="F130" s="29"/>
    </row>
    <row r="131" spans="2:6">
      <c r="B131" s="7">
        <f t="shared" si="2"/>
        <v>0.95000000000000029</v>
      </c>
      <c r="C131" s="57"/>
      <c r="D131" s="56"/>
      <c r="F131" s="29"/>
    </row>
    <row r="132" spans="2:6">
      <c r="B132" s="7">
        <f t="shared" si="2"/>
        <v>1.0000000000000002</v>
      </c>
      <c r="C132" s="57"/>
      <c r="D132" s="56"/>
      <c r="F132" s="29"/>
    </row>
    <row r="133" spans="2:6">
      <c r="B133" s="7">
        <f t="shared" si="2"/>
        <v>1.0500000000000003</v>
      </c>
      <c r="C133" s="57"/>
      <c r="D133" s="56"/>
      <c r="F133" s="29"/>
    </row>
    <row r="134" spans="2:6">
      <c r="B134" s="7">
        <f t="shared" si="2"/>
        <v>1.1000000000000003</v>
      </c>
      <c r="C134" s="57"/>
      <c r="D134" s="56"/>
      <c r="F134" s="29"/>
    </row>
    <row r="135" spans="2:6">
      <c r="B135" s="7">
        <f t="shared" si="2"/>
        <v>1.1500000000000004</v>
      </c>
      <c r="C135" s="57"/>
      <c r="D135" s="56"/>
      <c r="F135" s="29"/>
    </row>
    <row r="136" spans="2:6">
      <c r="B136" s="7">
        <f t="shared" si="2"/>
        <v>1.2000000000000004</v>
      </c>
      <c r="C136" s="57"/>
      <c r="D136" s="56"/>
      <c r="F136" s="29"/>
    </row>
    <row r="137" spans="2:6">
      <c r="B137" s="7">
        <f t="shared" si="2"/>
        <v>1.2500000000000004</v>
      </c>
      <c r="C137" s="57"/>
      <c r="D137" s="56"/>
      <c r="F137" s="29"/>
    </row>
    <row r="138" spans="2:6">
      <c r="B138" s="7">
        <f t="shared" si="2"/>
        <v>1.3000000000000005</v>
      </c>
      <c r="C138" s="57"/>
      <c r="D138" s="56"/>
      <c r="F138" s="29"/>
    </row>
    <row r="139" spans="2:6">
      <c r="B139" s="7">
        <f t="shared" si="2"/>
        <v>1.3500000000000005</v>
      </c>
      <c r="C139" s="57"/>
      <c r="D139" s="56"/>
      <c r="F139" s="29"/>
    </row>
    <row r="140" spans="2:6">
      <c r="B140" s="7">
        <f t="shared" si="2"/>
        <v>1.4000000000000006</v>
      </c>
      <c r="C140" s="57"/>
      <c r="D140" s="56"/>
      <c r="F140" s="29"/>
    </row>
    <row r="141" spans="2:6">
      <c r="B141" s="7">
        <f t="shared" si="2"/>
        <v>1.4500000000000006</v>
      </c>
      <c r="C141" s="57"/>
      <c r="D141" s="56"/>
      <c r="F141" s="29"/>
    </row>
    <row r="142" spans="2:6">
      <c r="B142" s="7">
        <f t="shared" si="2"/>
        <v>1.5000000000000007</v>
      </c>
      <c r="C142" s="57"/>
      <c r="D142" s="56"/>
      <c r="F142" s="29"/>
    </row>
    <row r="143" spans="2:6">
      <c r="B143" s="7">
        <f t="shared" si="2"/>
        <v>1.5500000000000007</v>
      </c>
      <c r="C143" s="57"/>
      <c r="D143" s="56"/>
      <c r="F143" s="29"/>
    </row>
    <row r="144" spans="2:6">
      <c r="B144" s="7">
        <f t="shared" si="2"/>
        <v>1.6000000000000008</v>
      </c>
      <c r="C144" s="57"/>
      <c r="D144" s="56"/>
      <c r="F144" s="29"/>
    </row>
    <row r="145" spans="2:6">
      <c r="B145" s="7">
        <f t="shared" si="2"/>
        <v>1.6500000000000008</v>
      </c>
      <c r="C145" s="57"/>
      <c r="D145" s="56"/>
      <c r="F145" s="29"/>
    </row>
    <row r="146" spans="2:6">
      <c r="B146" s="7">
        <f t="shared" si="2"/>
        <v>1.7000000000000008</v>
      </c>
      <c r="C146" s="57"/>
      <c r="D146" s="56"/>
      <c r="F146" s="29"/>
    </row>
    <row r="147" spans="2:6">
      <c r="B147" s="7">
        <f t="shared" si="2"/>
        <v>1.7500000000000009</v>
      </c>
      <c r="C147" s="57"/>
      <c r="D147" s="56"/>
      <c r="F147" s="29"/>
    </row>
    <row r="148" spans="2:6">
      <c r="B148" s="7">
        <f t="shared" si="2"/>
        <v>1.8000000000000009</v>
      </c>
      <c r="C148" s="57"/>
      <c r="D148" s="56"/>
      <c r="F148" s="29"/>
    </row>
    <row r="149" spans="2:6">
      <c r="B149" s="7">
        <f t="shared" si="2"/>
        <v>1.850000000000001</v>
      </c>
      <c r="C149" s="57"/>
      <c r="D149" s="56"/>
      <c r="F149" s="29"/>
    </row>
    <row r="150" spans="2:6">
      <c r="B150" s="7">
        <f t="shared" si="2"/>
        <v>1.900000000000001</v>
      </c>
      <c r="C150" s="57"/>
      <c r="D150" s="56"/>
      <c r="F150" s="29"/>
    </row>
    <row r="151" spans="2:6">
      <c r="B151" s="7">
        <f t="shared" si="2"/>
        <v>1.9500000000000011</v>
      </c>
      <c r="C151" s="57"/>
      <c r="D151" s="56"/>
      <c r="F151" s="29"/>
    </row>
    <row r="152" spans="2:6">
      <c r="B152" s="7">
        <f t="shared" si="2"/>
        <v>2.0000000000000009</v>
      </c>
      <c r="C152" s="57"/>
      <c r="D152" s="56"/>
      <c r="F152" s="29"/>
    </row>
    <row r="153" spans="2:6">
      <c r="B153" s="7">
        <f t="shared" si="2"/>
        <v>2.0500000000000007</v>
      </c>
      <c r="C153" s="57"/>
      <c r="D153" s="56"/>
      <c r="F153" s="29"/>
    </row>
    <row r="154" spans="2:6">
      <c r="B154" s="7">
        <f t="shared" si="2"/>
        <v>2.1000000000000005</v>
      </c>
      <c r="C154" s="57"/>
      <c r="D154" s="56"/>
      <c r="F154" s="29"/>
    </row>
    <row r="155" spans="2:6">
      <c r="B155" s="7">
        <f t="shared" si="2"/>
        <v>2.1500000000000004</v>
      </c>
      <c r="C155" s="57"/>
      <c r="D155" s="56"/>
      <c r="F155" s="29"/>
    </row>
    <row r="156" spans="2:6">
      <c r="B156" s="7">
        <f t="shared" si="2"/>
        <v>2.2000000000000002</v>
      </c>
      <c r="C156" s="57"/>
      <c r="D156" s="56"/>
      <c r="F156" s="29"/>
    </row>
    <row r="157" spans="2:6">
      <c r="B157" s="7">
        <f t="shared" si="2"/>
        <v>2.25</v>
      </c>
      <c r="C157" s="57"/>
      <c r="D157" s="56"/>
      <c r="F157" s="29"/>
    </row>
    <row r="158" spans="2:6">
      <c r="B158" s="7">
        <f t="shared" si="2"/>
        <v>2.2999999999999998</v>
      </c>
      <c r="C158" s="57"/>
      <c r="D158" s="56"/>
      <c r="F158" s="29"/>
    </row>
    <row r="159" spans="2:6">
      <c r="B159" s="7">
        <f t="shared" si="2"/>
        <v>2.3499999999999996</v>
      </c>
      <c r="C159" s="57"/>
      <c r="D159" s="56"/>
      <c r="F159" s="29"/>
    </row>
    <row r="160" spans="2:6">
      <c r="B160" s="7">
        <f t="shared" si="2"/>
        <v>2.3999999999999995</v>
      </c>
      <c r="C160" s="57"/>
      <c r="D160" s="56"/>
      <c r="F160" s="29"/>
    </row>
    <row r="161" spans="2:6">
      <c r="B161" s="7">
        <f t="shared" si="2"/>
        <v>2.4499999999999993</v>
      </c>
      <c r="C161" s="57"/>
      <c r="D161" s="56"/>
      <c r="F161" s="29"/>
    </row>
    <row r="162" spans="2:6">
      <c r="B162" s="7">
        <f t="shared" ref="B162:B192" si="3">B161+0.05</f>
        <v>2.4999999999999991</v>
      </c>
      <c r="C162" s="57"/>
      <c r="D162" s="56"/>
      <c r="F162" s="29"/>
    </row>
    <row r="163" spans="2:6">
      <c r="B163" s="7">
        <f t="shared" si="3"/>
        <v>2.5499999999999989</v>
      </c>
      <c r="C163" s="57"/>
      <c r="D163" s="56"/>
      <c r="F163" s="29"/>
    </row>
    <row r="164" spans="2:6">
      <c r="B164" s="7">
        <f t="shared" si="3"/>
        <v>2.5999999999999988</v>
      </c>
      <c r="C164" s="57"/>
      <c r="D164" s="56"/>
      <c r="F164" s="29"/>
    </row>
    <row r="165" spans="2:6">
      <c r="B165" s="7">
        <f t="shared" si="3"/>
        <v>2.6499999999999986</v>
      </c>
      <c r="C165" s="57"/>
      <c r="D165" s="56"/>
      <c r="F165" s="29"/>
    </row>
    <row r="166" spans="2:6">
      <c r="B166" s="7">
        <f t="shared" si="3"/>
        <v>2.6999999999999984</v>
      </c>
      <c r="C166" s="57"/>
      <c r="D166" s="56"/>
      <c r="F166" s="29"/>
    </row>
    <row r="167" spans="2:6">
      <c r="B167" s="7">
        <f t="shared" si="3"/>
        <v>2.7499999999999982</v>
      </c>
      <c r="C167" s="57"/>
      <c r="D167" s="56"/>
      <c r="F167" s="29"/>
    </row>
    <row r="168" spans="2:6">
      <c r="B168" s="7">
        <f t="shared" si="3"/>
        <v>2.799999999999998</v>
      </c>
      <c r="C168" s="57"/>
      <c r="D168" s="56"/>
      <c r="F168" s="29"/>
    </row>
    <row r="169" spans="2:6">
      <c r="B169" s="7">
        <f t="shared" si="3"/>
        <v>2.8499999999999979</v>
      </c>
      <c r="C169" s="57"/>
      <c r="D169" s="56"/>
      <c r="F169" s="29"/>
    </row>
    <row r="170" spans="2:6">
      <c r="B170" s="7">
        <f t="shared" si="3"/>
        <v>2.8999999999999977</v>
      </c>
      <c r="C170" s="57"/>
      <c r="D170" s="56"/>
      <c r="F170" s="29"/>
    </row>
    <row r="171" spans="2:6">
      <c r="B171" s="7">
        <f t="shared" si="3"/>
        <v>2.9499999999999975</v>
      </c>
      <c r="C171" s="57"/>
      <c r="D171" s="56"/>
      <c r="F171" s="29"/>
    </row>
    <row r="172" spans="2:6">
      <c r="B172" s="7">
        <f t="shared" si="3"/>
        <v>2.9999999999999973</v>
      </c>
      <c r="C172" s="57"/>
      <c r="D172" s="56"/>
      <c r="F172" s="29"/>
    </row>
    <row r="173" spans="2:6">
      <c r="B173" s="7">
        <f t="shared" si="3"/>
        <v>3.0499999999999972</v>
      </c>
      <c r="C173" s="57"/>
      <c r="D173" s="56"/>
      <c r="F173" s="29"/>
    </row>
    <row r="174" spans="2:6">
      <c r="B174" s="7">
        <f t="shared" si="3"/>
        <v>3.099999999999997</v>
      </c>
      <c r="C174" s="57"/>
      <c r="D174" s="56"/>
      <c r="F174" s="29"/>
    </row>
    <row r="175" spans="2:6">
      <c r="B175" s="7">
        <f t="shared" si="3"/>
        <v>3.1499999999999968</v>
      </c>
      <c r="C175" s="57"/>
      <c r="D175" s="56"/>
      <c r="F175" s="29"/>
    </row>
    <row r="176" spans="2:6">
      <c r="B176" s="7">
        <f t="shared" si="3"/>
        <v>3.1999999999999966</v>
      </c>
      <c r="C176" s="57"/>
      <c r="D176" s="56"/>
      <c r="F176" s="29"/>
    </row>
    <row r="177" spans="2:6">
      <c r="B177" s="7">
        <f t="shared" si="3"/>
        <v>3.2499999999999964</v>
      </c>
      <c r="C177" s="57"/>
      <c r="D177" s="56"/>
      <c r="F177" s="29"/>
    </row>
    <row r="178" spans="2:6">
      <c r="B178" s="7">
        <f t="shared" si="3"/>
        <v>3.2999999999999963</v>
      </c>
      <c r="C178" s="57"/>
      <c r="D178" s="56"/>
      <c r="F178" s="29"/>
    </row>
    <row r="179" spans="2:6">
      <c r="B179" s="7">
        <f t="shared" si="3"/>
        <v>3.3499999999999961</v>
      </c>
      <c r="C179" s="57"/>
      <c r="D179" s="56"/>
      <c r="F179" s="29"/>
    </row>
    <row r="180" spans="2:6">
      <c r="B180" s="7">
        <f t="shared" si="3"/>
        <v>3.3999999999999959</v>
      </c>
      <c r="C180" s="57"/>
      <c r="D180" s="56"/>
      <c r="F180" s="29"/>
    </row>
    <row r="181" spans="2:6">
      <c r="B181" s="7">
        <f t="shared" si="3"/>
        <v>3.4499999999999957</v>
      </c>
      <c r="C181" s="57"/>
      <c r="D181" s="56"/>
      <c r="F181" s="29"/>
    </row>
    <row r="182" spans="2:6">
      <c r="B182" s="7">
        <f t="shared" si="3"/>
        <v>3.4999999999999956</v>
      </c>
      <c r="C182" s="57"/>
      <c r="D182" s="56"/>
      <c r="F182" s="29"/>
    </row>
    <row r="183" spans="2:6">
      <c r="B183" s="7">
        <f t="shared" si="3"/>
        <v>3.5499999999999954</v>
      </c>
      <c r="C183" s="57"/>
      <c r="D183" s="56"/>
      <c r="F183" s="29"/>
    </row>
    <row r="184" spans="2:6">
      <c r="B184" s="7">
        <f t="shared" si="3"/>
        <v>3.5999999999999952</v>
      </c>
      <c r="C184" s="57"/>
      <c r="D184" s="56"/>
      <c r="F184" s="29"/>
    </row>
    <row r="185" spans="2:6">
      <c r="B185" s="7">
        <f t="shared" si="3"/>
        <v>3.649999999999995</v>
      </c>
      <c r="C185" s="57"/>
      <c r="D185" s="56"/>
      <c r="F185" s="29"/>
    </row>
    <row r="186" spans="2:6">
      <c r="B186" s="7">
        <f t="shared" si="3"/>
        <v>3.6999999999999948</v>
      </c>
      <c r="C186" s="57"/>
      <c r="D186" s="56"/>
      <c r="F186" s="29"/>
    </row>
    <row r="187" spans="2:6">
      <c r="B187" s="7">
        <f t="shared" si="3"/>
        <v>3.7499999999999947</v>
      </c>
      <c r="C187" s="57"/>
      <c r="D187" s="56"/>
      <c r="F187" s="29"/>
    </row>
    <row r="188" spans="2:6">
      <c r="B188" s="7">
        <f t="shared" si="3"/>
        <v>3.7999999999999945</v>
      </c>
      <c r="C188" s="57"/>
      <c r="D188" s="56"/>
      <c r="F188" s="29"/>
    </row>
    <row r="189" spans="2:6">
      <c r="B189" s="7">
        <f t="shared" si="3"/>
        <v>3.8499999999999943</v>
      </c>
      <c r="C189" s="57"/>
      <c r="D189" s="56"/>
      <c r="F189" s="29"/>
    </row>
    <row r="190" spans="2:6">
      <c r="B190" s="7">
        <f t="shared" si="3"/>
        <v>3.8999999999999941</v>
      </c>
      <c r="C190" s="57"/>
      <c r="D190" s="56"/>
      <c r="F190" s="29"/>
    </row>
    <row r="191" spans="2:6">
      <c r="B191" s="7">
        <f t="shared" si="3"/>
        <v>3.949999999999994</v>
      </c>
      <c r="C191" s="57"/>
      <c r="D191" s="56"/>
      <c r="F191" s="29"/>
    </row>
    <row r="192" spans="2:6">
      <c r="B192" s="7">
        <f t="shared" si="3"/>
        <v>3.9999999999999938</v>
      </c>
      <c r="C192" s="57"/>
      <c r="D192" s="56"/>
      <c r="F192" s="29"/>
    </row>
    <row r="193" spans="2:4">
      <c r="C193" s="56"/>
      <c r="D193" s="7"/>
    </row>
    <row r="194" spans="2:4">
      <c r="C194" s="56"/>
      <c r="D194" s="7"/>
    </row>
    <row r="195" spans="2:4">
      <c r="C195" s="56"/>
      <c r="D195" s="7"/>
    </row>
    <row r="196" spans="2:4">
      <c r="C196" s="56"/>
      <c r="D196" s="7"/>
    </row>
    <row r="197" spans="2:4">
      <c r="B197" s="7"/>
      <c r="C197" s="56"/>
      <c r="D197" s="7"/>
    </row>
    <row r="198" spans="2:4">
      <c r="B198" s="7"/>
      <c r="C198" s="56"/>
      <c r="D198" s="7"/>
    </row>
    <row r="199" spans="2:4">
      <c r="B199" s="7"/>
      <c r="C199" s="56"/>
      <c r="D199" s="7"/>
    </row>
    <row r="200" spans="2:4">
      <c r="B200" s="7"/>
      <c r="C200" s="56"/>
      <c r="D200" s="7"/>
    </row>
    <row r="201" spans="2:4">
      <c r="B201" s="7"/>
      <c r="C201" s="56"/>
      <c r="D201" s="7"/>
    </row>
    <row r="202" spans="2:4">
      <c r="B202" s="7"/>
      <c r="C202" s="56"/>
      <c r="D202" s="7"/>
    </row>
    <row r="203" spans="2:4">
      <c r="B203" s="7"/>
      <c r="C203" s="56"/>
      <c r="D203" s="7"/>
    </row>
    <row r="204" spans="2:4">
      <c r="B204" s="7"/>
      <c r="C204" s="56"/>
      <c r="D204" s="7"/>
    </row>
    <row r="205" spans="2:4">
      <c r="B205" s="7"/>
      <c r="C205" s="56"/>
      <c r="D205" s="7"/>
    </row>
    <row r="206" spans="2:4">
      <c r="B206" s="7"/>
      <c r="C206" s="56"/>
      <c r="D206" s="7"/>
    </row>
    <row r="207" spans="2:4">
      <c r="B207" s="7"/>
      <c r="C207" s="56"/>
      <c r="D207" s="7"/>
    </row>
    <row r="208" spans="2:4">
      <c r="B208" s="7"/>
      <c r="C208" s="56"/>
      <c r="D208" s="7"/>
    </row>
    <row r="209" spans="2:4">
      <c r="B209" s="7"/>
      <c r="C209" s="56"/>
      <c r="D209" s="7"/>
    </row>
    <row r="210" spans="2:4">
      <c r="B210" s="7"/>
      <c r="C210" s="56"/>
      <c r="D210" s="7"/>
    </row>
    <row r="211" spans="2:4">
      <c r="B211" s="7"/>
      <c r="C211" s="56"/>
      <c r="D211" s="7"/>
    </row>
    <row r="212" spans="2:4">
      <c r="B212" s="7"/>
      <c r="C212" s="56"/>
      <c r="D212" s="7"/>
    </row>
    <row r="213" spans="2:4">
      <c r="B213" s="7"/>
      <c r="C213" s="56"/>
      <c r="D213" s="7"/>
    </row>
    <row r="214" spans="2:4">
      <c r="B214" s="7"/>
      <c r="C214" s="56"/>
      <c r="D214" s="7"/>
    </row>
    <row r="215" spans="2:4">
      <c r="B215" s="7"/>
      <c r="C215" s="56"/>
      <c r="D215" s="7"/>
    </row>
    <row r="216" spans="2:4">
      <c r="B216" s="7"/>
      <c r="C216" s="56"/>
      <c r="D216" s="7"/>
    </row>
    <row r="217" spans="2:4">
      <c r="B217" s="7"/>
      <c r="C217" s="56"/>
      <c r="D217" s="7"/>
    </row>
    <row r="218" spans="2:4">
      <c r="B218" s="7"/>
      <c r="C218" s="56"/>
      <c r="D218" s="7"/>
    </row>
    <row r="219" spans="2:4">
      <c r="B219" s="7"/>
      <c r="C219" s="56"/>
      <c r="D219" s="7"/>
    </row>
    <row r="220" spans="2:4">
      <c r="B220" s="7"/>
      <c r="C220" s="56"/>
      <c r="D220" s="7"/>
    </row>
    <row r="221" spans="2:4">
      <c r="B221" s="7"/>
      <c r="C221" s="56"/>
      <c r="D221" s="7"/>
    </row>
    <row r="222" spans="2:4">
      <c r="B222" s="7"/>
      <c r="C222" s="56"/>
      <c r="D222" s="7"/>
    </row>
    <row r="223" spans="2:4">
      <c r="B223" s="7"/>
      <c r="C223" s="56"/>
      <c r="D223" s="7"/>
    </row>
    <row r="224" spans="2:4">
      <c r="B224" s="7"/>
      <c r="C224" s="56"/>
      <c r="D224" s="7"/>
    </row>
    <row r="225" spans="2:4">
      <c r="B225" s="7"/>
      <c r="C225" s="56"/>
      <c r="D225" s="7"/>
    </row>
    <row r="226" spans="2:4">
      <c r="B226" s="7"/>
      <c r="C226" s="56"/>
      <c r="D226" s="7"/>
    </row>
    <row r="227" spans="2:4">
      <c r="B227" s="7"/>
      <c r="C227" s="56"/>
      <c r="D227" s="7"/>
    </row>
    <row r="228" spans="2:4">
      <c r="B228" s="7"/>
      <c r="C228" s="56"/>
      <c r="D228" s="7"/>
    </row>
    <row r="229" spans="2:4">
      <c r="B229" s="7"/>
      <c r="C229" s="56"/>
      <c r="D229" s="7"/>
    </row>
    <row r="230" spans="2:4">
      <c r="B230" s="7"/>
      <c r="C230" s="56"/>
      <c r="D230" s="7"/>
    </row>
    <row r="231" spans="2:4">
      <c r="B231" s="7"/>
      <c r="C231" s="56"/>
      <c r="D231" s="7"/>
    </row>
    <row r="232" spans="2:4">
      <c r="B232" s="7"/>
      <c r="C232" s="56"/>
      <c r="D232" s="7"/>
    </row>
    <row r="233" spans="2:4">
      <c r="B233" s="7"/>
      <c r="C233" s="56"/>
      <c r="D233" s="7"/>
    </row>
    <row r="234" spans="2:4">
      <c r="B234" s="7"/>
      <c r="C234" s="56"/>
      <c r="D234" s="7"/>
    </row>
    <row r="235" spans="2:4">
      <c r="B235" s="7"/>
      <c r="C235" s="56"/>
      <c r="D235" s="7"/>
    </row>
    <row r="236" spans="2:4">
      <c r="B236" s="7"/>
      <c r="C236" s="56"/>
      <c r="D236" s="7"/>
    </row>
    <row r="237" spans="2:4">
      <c r="B237" s="7"/>
      <c r="C237" s="56"/>
      <c r="D237" s="7"/>
    </row>
    <row r="238" spans="2:4">
      <c r="B238" s="7"/>
      <c r="C238" s="56"/>
      <c r="D238" s="7"/>
    </row>
    <row r="239" spans="2:4">
      <c r="B239" s="7"/>
      <c r="C239" s="56"/>
      <c r="D239" s="7"/>
    </row>
    <row r="240" spans="2:4">
      <c r="B240" s="7"/>
      <c r="C240" s="56"/>
      <c r="D240" s="7"/>
    </row>
    <row r="241" spans="2:4">
      <c r="B241" s="7"/>
      <c r="C241" s="56"/>
      <c r="D241" s="7"/>
    </row>
    <row r="242" spans="2:4">
      <c r="B242" s="7"/>
      <c r="C242" s="56"/>
      <c r="D242" s="7"/>
    </row>
    <row r="243" spans="2:4">
      <c r="B243" s="7"/>
      <c r="C243" s="56"/>
      <c r="D243" s="7"/>
    </row>
    <row r="244" spans="2:4">
      <c r="B244" s="7"/>
      <c r="C244" s="56"/>
      <c r="D244" s="7"/>
    </row>
    <row r="245" spans="2:4">
      <c r="B245" s="7"/>
      <c r="C245" s="56"/>
      <c r="D245" s="7"/>
    </row>
    <row r="246" spans="2:4">
      <c r="B246" s="7"/>
      <c r="C246" s="56"/>
      <c r="D246" s="7"/>
    </row>
    <row r="247" spans="2:4">
      <c r="B247" s="7"/>
      <c r="C247" s="56"/>
      <c r="D247" s="7"/>
    </row>
    <row r="248" spans="2:4">
      <c r="B248" s="7"/>
      <c r="C248" s="56"/>
      <c r="D248" s="7"/>
    </row>
    <row r="249" spans="2:4">
      <c r="B249" s="7"/>
      <c r="C249" s="56"/>
      <c r="D249" s="7"/>
    </row>
    <row r="250" spans="2:4">
      <c r="B250" s="7"/>
      <c r="C250" s="56"/>
      <c r="D250" s="7"/>
    </row>
    <row r="251" spans="2:4">
      <c r="B251" s="7"/>
      <c r="C251" s="56"/>
      <c r="D251" s="7"/>
    </row>
    <row r="252" spans="2:4">
      <c r="B252" s="7"/>
      <c r="C252" s="56"/>
      <c r="D252" s="7"/>
    </row>
    <row r="253" spans="2:4">
      <c r="B253" s="7"/>
      <c r="C253" s="56"/>
      <c r="D253" s="7"/>
    </row>
    <row r="254" spans="2:4">
      <c r="B254" s="7"/>
      <c r="C254" s="56"/>
      <c r="D254" s="7"/>
    </row>
    <row r="255" spans="2:4">
      <c r="B255" s="7"/>
      <c r="C255" s="56"/>
      <c r="D255" s="7"/>
    </row>
    <row r="256" spans="2:4">
      <c r="B256" s="7"/>
      <c r="C256" s="56"/>
      <c r="D256" s="7"/>
    </row>
    <row r="257" spans="2:4">
      <c r="B257" s="7"/>
      <c r="C257" s="56"/>
      <c r="D257" s="7"/>
    </row>
    <row r="258" spans="2:4">
      <c r="B258" s="7"/>
      <c r="C258" s="56"/>
      <c r="D258" s="7"/>
    </row>
    <row r="259" spans="2:4">
      <c r="B259" s="7"/>
      <c r="C259" s="56"/>
      <c r="D259" s="7"/>
    </row>
    <row r="260" spans="2:4">
      <c r="B260" s="7"/>
      <c r="C260" s="56"/>
      <c r="D260" s="7"/>
    </row>
    <row r="261" spans="2:4">
      <c r="B261" s="7"/>
      <c r="C261" s="56"/>
      <c r="D261" s="7"/>
    </row>
    <row r="262" spans="2:4">
      <c r="B262" s="7"/>
      <c r="C262" s="56"/>
      <c r="D262" s="7"/>
    </row>
    <row r="263" spans="2:4">
      <c r="B263" s="7"/>
      <c r="C263" s="56"/>
      <c r="D263" s="7"/>
    </row>
    <row r="264" spans="2:4">
      <c r="B264" s="7"/>
      <c r="C264" s="56"/>
      <c r="D264" s="7"/>
    </row>
    <row r="265" spans="2:4">
      <c r="B265" s="7"/>
      <c r="C265" s="56"/>
      <c r="D265" s="7"/>
    </row>
    <row r="266" spans="2:4">
      <c r="B266" s="7"/>
      <c r="C266" s="56"/>
      <c r="D266" s="7"/>
    </row>
    <row r="267" spans="2:4">
      <c r="B267" s="7"/>
      <c r="C267" s="56"/>
      <c r="D267" s="7"/>
    </row>
    <row r="268" spans="2:4">
      <c r="B268" s="7"/>
      <c r="C268" s="56"/>
      <c r="D268" s="7"/>
    </row>
    <row r="269" spans="2:4">
      <c r="B269" s="7"/>
      <c r="C269" s="56"/>
      <c r="D269" s="7"/>
    </row>
    <row r="270" spans="2:4">
      <c r="B270" s="7"/>
      <c r="C270" s="56"/>
      <c r="D270" s="7"/>
    </row>
    <row r="271" spans="2:4">
      <c r="B271" s="7"/>
      <c r="C271" s="56"/>
      <c r="D271" s="7"/>
    </row>
    <row r="272" spans="2:4">
      <c r="B272" s="7"/>
      <c r="C272" s="56"/>
      <c r="D272" s="7"/>
    </row>
    <row r="273" spans="2:4">
      <c r="B273" s="7"/>
      <c r="C273" s="56"/>
      <c r="D273" s="7"/>
    </row>
    <row r="274" spans="2:4">
      <c r="B274" s="7"/>
      <c r="C274" s="56"/>
      <c r="D274" s="7"/>
    </row>
    <row r="275" spans="2:4">
      <c r="B275" s="7"/>
      <c r="C275" s="56"/>
      <c r="D275" s="7"/>
    </row>
    <row r="276" spans="2:4">
      <c r="B276" s="7"/>
      <c r="C276" s="56"/>
      <c r="D276" s="7"/>
    </row>
    <row r="277" spans="2:4">
      <c r="B277" s="7"/>
      <c r="C277" s="56"/>
      <c r="D277" s="7"/>
    </row>
    <row r="278" spans="2:4">
      <c r="B278" s="7"/>
      <c r="C278" s="56"/>
      <c r="D278" s="7"/>
    </row>
    <row r="279" spans="2:4">
      <c r="B279" s="7"/>
      <c r="C279" s="56"/>
      <c r="D279" s="7"/>
    </row>
    <row r="280" spans="2:4">
      <c r="B280" s="7"/>
      <c r="C280" s="56"/>
      <c r="D280" s="7"/>
    </row>
    <row r="281" spans="2:4">
      <c r="B281" s="7"/>
      <c r="C281" s="56"/>
      <c r="D281" s="7"/>
    </row>
    <row r="282" spans="2:4">
      <c r="B282" s="7"/>
      <c r="C282" s="56"/>
      <c r="D282" s="7"/>
    </row>
    <row r="283" spans="2:4">
      <c r="B283" s="7"/>
      <c r="C283" s="56"/>
      <c r="D283" s="7"/>
    </row>
    <row r="284" spans="2:4">
      <c r="B284" s="7"/>
      <c r="C284" s="56"/>
      <c r="D284" s="7"/>
    </row>
    <row r="285" spans="2:4">
      <c r="B285" s="7"/>
      <c r="C285" s="56"/>
      <c r="D285" s="7"/>
    </row>
    <row r="286" spans="2:4">
      <c r="B286" s="7"/>
      <c r="C286" s="56"/>
      <c r="D286" s="7"/>
    </row>
    <row r="287" spans="2:4">
      <c r="B287" s="7"/>
      <c r="C287" s="56"/>
      <c r="D287" s="7"/>
    </row>
    <row r="288" spans="2:4">
      <c r="B288" s="7"/>
      <c r="C288" s="56"/>
      <c r="D288" s="7"/>
    </row>
    <row r="289" spans="2:4">
      <c r="B289" s="7"/>
      <c r="C289" s="56"/>
      <c r="D289" s="7"/>
    </row>
    <row r="290" spans="2:4">
      <c r="B290" s="7"/>
      <c r="C290" s="56"/>
      <c r="D290" s="7"/>
    </row>
    <row r="291" spans="2:4">
      <c r="B291" s="7"/>
      <c r="C291" s="56"/>
      <c r="D291" s="7"/>
    </row>
    <row r="292" spans="2:4">
      <c r="B292" s="7"/>
      <c r="C292" s="56"/>
      <c r="D292" s="7"/>
    </row>
    <row r="293" spans="2:4">
      <c r="B293" s="7"/>
      <c r="C293" s="56"/>
      <c r="D293" s="7"/>
    </row>
    <row r="294" spans="2:4">
      <c r="B294" s="7"/>
      <c r="C294" s="56"/>
      <c r="D294" s="7"/>
    </row>
    <row r="295" spans="2:4">
      <c r="B295" s="7"/>
      <c r="C295" s="56"/>
      <c r="D295" s="7"/>
    </row>
    <row r="296" spans="2:4">
      <c r="B296" s="7"/>
      <c r="C296" s="56"/>
      <c r="D296" s="7"/>
    </row>
    <row r="297" spans="2:4">
      <c r="B297" s="7"/>
      <c r="C297" s="56"/>
      <c r="D297" s="7"/>
    </row>
    <row r="298" spans="2:4">
      <c r="B298" s="7"/>
      <c r="C298" s="56"/>
      <c r="D298" s="7"/>
    </row>
    <row r="299" spans="2:4">
      <c r="B299" s="7"/>
      <c r="C299" s="56"/>
      <c r="D299" s="7"/>
    </row>
    <row r="300" spans="2:4">
      <c r="B300" s="7"/>
      <c r="C300" s="56"/>
      <c r="D300" s="7"/>
    </row>
    <row r="301" spans="2:4">
      <c r="B301" s="7"/>
      <c r="C301" s="56"/>
      <c r="D301" s="7"/>
    </row>
    <row r="302" spans="2:4">
      <c r="B302" s="7"/>
      <c r="C302" s="56"/>
      <c r="D302" s="7"/>
    </row>
    <row r="303" spans="2:4">
      <c r="B303" s="7"/>
      <c r="C303" s="56"/>
      <c r="D303" s="7"/>
    </row>
    <row r="304" spans="2:4">
      <c r="B304" s="7"/>
      <c r="C304" s="56"/>
      <c r="D304" s="7"/>
    </row>
    <row r="305" spans="2:4">
      <c r="B305" s="7"/>
      <c r="C305" s="56"/>
      <c r="D305" s="7"/>
    </row>
    <row r="306" spans="2:4">
      <c r="B306" s="7"/>
      <c r="C306" s="56"/>
      <c r="D306" s="7"/>
    </row>
    <row r="307" spans="2:4">
      <c r="B307" s="7"/>
      <c r="C307" s="56"/>
      <c r="D307" s="7"/>
    </row>
    <row r="308" spans="2:4">
      <c r="B308" s="7"/>
      <c r="C308" s="56"/>
      <c r="D308" s="7"/>
    </row>
    <row r="309" spans="2:4">
      <c r="B309" s="7"/>
      <c r="C309" s="56"/>
      <c r="D309" s="7"/>
    </row>
    <row r="310" spans="2:4">
      <c r="B310" s="7"/>
      <c r="C310" s="56"/>
      <c r="D310" s="7"/>
    </row>
    <row r="311" spans="2:4">
      <c r="B311" s="7"/>
      <c r="C311" s="56"/>
      <c r="D311" s="7"/>
    </row>
    <row r="312" spans="2:4">
      <c r="B312" s="7"/>
      <c r="C312" s="56"/>
      <c r="D312" s="7"/>
    </row>
    <row r="313" spans="2:4">
      <c r="B313" s="7"/>
      <c r="C313" s="56"/>
      <c r="D313" s="7"/>
    </row>
    <row r="314" spans="2:4">
      <c r="B314" s="7"/>
      <c r="C314" s="56"/>
      <c r="D314" s="7"/>
    </row>
    <row r="315" spans="2:4">
      <c r="B315" s="7"/>
      <c r="C315" s="56"/>
      <c r="D315" s="7"/>
    </row>
    <row r="316" spans="2:4">
      <c r="B316" s="7"/>
      <c r="C316" s="56"/>
      <c r="D316" s="7"/>
    </row>
    <row r="317" spans="2:4">
      <c r="B317" s="7"/>
      <c r="C317" s="56"/>
      <c r="D317" s="7"/>
    </row>
    <row r="318" spans="2:4">
      <c r="B318" s="7"/>
      <c r="C318" s="56"/>
      <c r="D318" s="7"/>
    </row>
    <row r="319" spans="2:4">
      <c r="B319" s="7"/>
      <c r="C319" s="56"/>
      <c r="D319" s="7"/>
    </row>
    <row r="320" spans="2:4">
      <c r="B320" s="7"/>
      <c r="C320" s="56"/>
      <c r="D320" s="7"/>
    </row>
    <row r="321" spans="2:4">
      <c r="B321" s="7"/>
      <c r="C321" s="56"/>
      <c r="D321" s="7"/>
    </row>
    <row r="322" spans="2:4">
      <c r="B322" s="7"/>
      <c r="C322" s="56"/>
      <c r="D322" s="7"/>
    </row>
    <row r="323" spans="2:4">
      <c r="B323" s="7"/>
      <c r="C323" s="56"/>
      <c r="D323" s="7"/>
    </row>
    <row r="324" spans="2:4">
      <c r="B324" s="7"/>
      <c r="C324" s="56"/>
      <c r="D324" s="7"/>
    </row>
    <row r="325" spans="2:4">
      <c r="B325" s="7"/>
      <c r="C325" s="56"/>
      <c r="D325" s="7"/>
    </row>
    <row r="326" spans="2:4">
      <c r="B326" s="7"/>
      <c r="C326" s="56"/>
      <c r="D326" s="7"/>
    </row>
    <row r="327" spans="2:4">
      <c r="B327" s="7"/>
      <c r="C327" s="56"/>
      <c r="D327" s="7"/>
    </row>
    <row r="328" spans="2:4">
      <c r="B328" s="7"/>
      <c r="C328" s="56"/>
      <c r="D328" s="7"/>
    </row>
    <row r="329" spans="2:4">
      <c r="B329" s="7"/>
      <c r="C329" s="56"/>
      <c r="D329" s="7"/>
    </row>
    <row r="330" spans="2:4">
      <c r="B330" s="7"/>
      <c r="C330" s="56"/>
      <c r="D330" s="7"/>
    </row>
    <row r="331" spans="2:4">
      <c r="B331" s="7"/>
      <c r="C331" s="56"/>
      <c r="D331" s="7"/>
    </row>
    <row r="332" spans="2:4">
      <c r="B332" s="7"/>
      <c r="C332" s="56"/>
      <c r="D332" s="7"/>
    </row>
    <row r="333" spans="2:4">
      <c r="B333" s="7"/>
      <c r="C333" s="56"/>
      <c r="D333" s="7"/>
    </row>
    <row r="334" spans="2:4">
      <c r="B334" s="7"/>
      <c r="C334" s="56"/>
      <c r="D334" s="7"/>
    </row>
    <row r="335" spans="2:4">
      <c r="B335" s="7"/>
      <c r="C335" s="56"/>
      <c r="D335" s="7"/>
    </row>
    <row r="336" spans="2:4">
      <c r="B336" s="7"/>
      <c r="C336" s="56"/>
      <c r="D336" s="7"/>
    </row>
    <row r="337" spans="2:4">
      <c r="B337" s="7"/>
      <c r="C337" s="56"/>
      <c r="D337" s="7"/>
    </row>
    <row r="338" spans="2:4">
      <c r="B338" s="7"/>
      <c r="C338" s="56"/>
      <c r="D338" s="7"/>
    </row>
    <row r="339" spans="2:4">
      <c r="B339" s="7"/>
      <c r="C339" s="56"/>
      <c r="D339" s="7"/>
    </row>
    <row r="340" spans="2:4">
      <c r="B340" s="7"/>
      <c r="C340" s="56"/>
      <c r="D340" s="7"/>
    </row>
    <row r="341" spans="2:4">
      <c r="B341" s="7"/>
      <c r="C341" s="56"/>
      <c r="D341" s="7"/>
    </row>
    <row r="342" spans="2:4">
      <c r="B342" s="7"/>
      <c r="C342" s="56"/>
      <c r="D342" s="7"/>
    </row>
    <row r="343" spans="2:4">
      <c r="B343" s="7"/>
      <c r="C343" s="56"/>
      <c r="D343" s="7"/>
    </row>
    <row r="344" spans="2:4">
      <c r="B344" s="7"/>
      <c r="C344" s="56"/>
      <c r="D344" s="7"/>
    </row>
    <row r="345" spans="2:4">
      <c r="B345" s="7"/>
      <c r="C345" s="56"/>
      <c r="D345" s="7"/>
    </row>
    <row r="346" spans="2:4">
      <c r="B346" s="7"/>
      <c r="C346" s="56"/>
      <c r="D346" s="7"/>
    </row>
    <row r="347" spans="2:4">
      <c r="B347" s="7"/>
      <c r="C347" s="56"/>
      <c r="D347" s="7"/>
    </row>
    <row r="348" spans="2:4">
      <c r="B348" s="7"/>
      <c r="C348" s="56"/>
      <c r="D348" s="7"/>
    </row>
    <row r="349" spans="2:4">
      <c r="B349" s="7"/>
      <c r="C349" s="56"/>
      <c r="D349" s="7"/>
    </row>
    <row r="350" spans="2:4">
      <c r="B350" s="7"/>
      <c r="C350" s="56"/>
      <c r="D350" s="7"/>
    </row>
    <row r="351" spans="2:4">
      <c r="B351" s="7"/>
      <c r="C351" s="56"/>
      <c r="D351" s="7"/>
    </row>
    <row r="352" spans="2:4">
      <c r="B352" s="7"/>
      <c r="C352" s="56"/>
      <c r="D352" s="7"/>
    </row>
    <row r="353" spans="2:4">
      <c r="B353" s="7"/>
      <c r="C353" s="56"/>
      <c r="D353" s="7"/>
    </row>
    <row r="354" spans="2:4">
      <c r="B354" s="7"/>
      <c r="C354" s="56"/>
      <c r="D354" s="7"/>
    </row>
    <row r="355" spans="2:4">
      <c r="B355" s="7"/>
      <c r="C355" s="56"/>
      <c r="D355" s="7"/>
    </row>
    <row r="356" spans="2:4">
      <c r="B356" s="7"/>
      <c r="C356" s="56"/>
      <c r="D356" s="7"/>
    </row>
    <row r="357" spans="2:4">
      <c r="B357" s="7"/>
      <c r="C357" s="56"/>
      <c r="D357" s="7"/>
    </row>
    <row r="358" spans="2:4">
      <c r="B358" s="7"/>
      <c r="C358" s="56"/>
      <c r="D358" s="7"/>
    </row>
    <row r="359" spans="2:4">
      <c r="B359" s="7"/>
      <c r="C359" s="56"/>
      <c r="D359" s="7"/>
    </row>
    <row r="360" spans="2:4">
      <c r="B360" s="7"/>
      <c r="C360" s="56"/>
      <c r="D360" s="7"/>
    </row>
    <row r="361" spans="2:4">
      <c r="B361" s="7"/>
      <c r="C361" s="56"/>
      <c r="D361" s="7"/>
    </row>
    <row r="362" spans="2:4">
      <c r="B362" s="7"/>
      <c r="C362" s="56"/>
      <c r="D362" s="7"/>
    </row>
    <row r="363" spans="2:4">
      <c r="B363" s="7"/>
      <c r="C363" s="56"/>
      <c r="D363" s="7"/>
    </row>
    <row r="364" spans="2:4">
      <c r="B364" s="7"/>
      <c r="C364" s="56"/>
      <c r="D364" s="7"/>
    </row>
    <row r="365" spans="2:4">
      <c r="B365" s="7"/>
      <c r="C365" s="56"/>
      <c r="D365" s="7"/>
    </row>
    <row r="366" spans="2:4">
      <c r="B366" s="7"/>
      <c r="C366" s="56"/>
      <c r="D366" s="7"/>
    </row>
    <row r="367" spans="2:4">
      <c r="B367" s="7"/>
      <c r="C367" s="56"/>
      <c r="D367" s="7"/>
    </row>
    <row r="368" spans="2:4">
      <c r="B368" s="7"/>
      <c r="C368" s="56"/>
      <c r="D368" s="7"/>
    </row>
    <row r="369" spans="2:4">
      <c r="B369" s="7"/>
      <c r="C369" s="56"/>
      <c r="D369" s="7"/>
    </row>
    <row r="370" spans="2:4">
      <c r="B370" s="7"/>
      <c r="C370" s="56"/>
      <c r="D370" s="7"/>
    </row>
    <row r="371" spans="2:4">
      <c r="B371" s="7"/>
      <c r="C371" s="56"/>
      <c r="D371" s="7"/>
    </row>
    <row r="372" spans="2:4">
      <c r="B372" s="7"/>
      <c r="C372" s="56"/>
      <c r="D372" s="7"/>
    </row>
    <row r="373" spans="2:4">
      <c r="B373" s="7"/>
      <c r="C373" s="56"/>
      <c r="D373" s="7"/>
    </row>
    <row r="374" spans="2:4">
      <c r="B374" s="7"/>
      <c r="C374" s="56"/>
      <c r="D374" s="7"/>
    </row>
    <row r="375" spans="2:4">
      <c r="B375" s="7"/>
      <c r="C375" s="56"/>
      <c r="D375" s="7"/>
    </row>
    <row r="376" spans="2:4">
      <c r="B376" s="7"/>
      <c r="C376" s="56"/>
      <c r="D376" s="7"/>
    </row>
    <row r="377" spans="2:4">
      <c r="B377" s="7"/>
      <c r="C377" s="56"/>
      <c r="D377" s="7"/>
    </row>
    <row r="378" spans="2:4">
      <c r="B378" s="7"/>
      <c r="C378" s="56"/>
      <c r="D378" s="7"/>
    </row>
    <row r="379" spans="2:4">
      <c r="B379" s="7"/>
      <c r="C379" s="56"/>
      <c r="D379" s="7"/>
    </row>
    <row r="380" spans="2:4">
      <c r="B380" s="7"/>
      <c r="C380" s="56"/>
      <c r="D380" s="7"/>
    </row>
    <row r="381" spans="2:4">
      <c r="B381" s="7"/>
      <c r="C381" s="56"/>
      <c r="D381" s="7"/>
    </row>
    <row r="382" spans="2:4">
      <c r="B382" s="7"/>
      <c r="C382" s="56"/>
      <c r="D382" s="7"/>
    </row>
    <row r="383" spans="2:4">
      <c r="B383" s="7"/>
      <c r="C383" s="56"/>
      <c r="D383" s="7"/>
    </row>
    <row r="384" spans="2:4">
      <c r="B384" s="7"/>
      <c r="C384" s="56"/>
      <c r="D384" s="7"/>
    </row>
    <row r="385" spans="2:4">
      <c r="B385" s="7"/>
      <c r="C385" s="56"/>
      <c r="D385" s="7"/>
    </row>
    <row r="386" spans="2:4">
      <c r="B386" s="7"/>
      <c r="C386" s="56"/>
      <c r="D386" s="7"/>
    </row>
    <row r="387" spans="2:4">
      <c r="B387" s="7"/>
      <c r="C387" s="56"/>
      <c r="D387" s="7"/>
    </row>
    <row r="388" spans="2:4">
      <c r="B388" s="7"/>
      <c r="C388" s="56"/>
      <c r="D388" s="7"/>
    </row>
    <row r="389" spans="2:4">
      <c r="B389" s="7"/>
      <c r="C389" s="56"/>
      <c r="D389" s="7"/>
    </row>
    <row r="390" spans="2:4">
      <c r="B390" s="7"/>
      <c r="C390" s="56"/>
      <c r="D390" s="7"/>
    </row>
    <row r="391" spans="2:4">
      <c r="B391" s="7"/>
      <c r="C391" s="56"/>
      <c r="D391" s="7"/>
    </row>
    <row r="392" spans="2:4">
      <c r="B392" s="7"/>
      <c r="C392" s="56"/>
      <c r="D392" s="7"/>
    </row>
    <row r="393" spans="2:4">
      <c r="B393" s="7"/>
      <c r="C393" s="56"/>
      <c r="D393" s="7"/>
    </row>
    <row r="394" spans="2:4">
      <c r="B394" s="7"/>
      <c r="C394" s="56"/>
      <c r="D394" s="7"/>
    </row>
    <row r="395" spans="2:4">
      <c r="B395" s="7"/>
      <c r="C395" s="56"/>
      <c r="D395" s="7"/>
    </row>
    <row r="396" spans="2:4">
      <c r="B396" s="7"/>
      <c r="C396" s="56"/>
      <c r="D396" s="7"/>
    </row>
    <row r="397" spans="2:4">
      <c r="B397" s="7"/>
      <c r="C397" s="56"/>
      <c r="D397" s="7"/>
    </row>
    <row r="398" spans="2:4">
      <c r="B398" s="7"/>
      <c r="C398" s="56"/>
      <c r="D398" s="7"/>
    </row>
    <row r="399" spans="2:4">
      <c r="B399" s="7"/>
      <c r="C399" s="56"/>
      <c r="D399" s="7"/>
    </row>
    <row r="400" spans="2:4">
      <c r="B400" s="7"/>
      <c r="C400" s="56"/>
      <c r="D400" s="7"/>
    </row>
    <row r="401" spans="2:4">
      <c r="B401" s="7"/>
      <c r="C401" s="56"/>
      <c r="D401" s="7"/>
    </row>
    <row r="402" spans="2:4">
      <c r="B402" s="7"/>
      <c r="C402" s="56"/>
      <c r="D402" s="7"/>
    </row>
    <row r="403" spans="2:4">
      <c r="B403" s="7"/>
      <c r="C403" s="56"/>
      <c r="D403" s="7"/>
    </row>
    <row r="404" spans="2:4">
      <c r="B404" s="7"/>
      <c r="C404" s="56"/>
      <c r="D404" s="7"/>
    </row>
    <row r="405" spans="2:4">
      <c r="B405" s="7"/>
      <c r="C405" s="56"/>
      <c r="D405" s="7"/>
    </row>
    <row r="406" spans="2:4">
      <c r="B406" s="7"/>
      <c r="C406" s="56"/>
      <c r="D406" s="7"/>
    </row>
    <row r="407" spans="2:4">
      <c r="B407" s="7"/>
      <c r="C407" s="56"/>
      <c r="D407" s="7"/>
    </row>
    <row r="408" spans="2:4">
      <c r="B408" s="7"/>
      <c r="C408" s="56"/>
      <c r="D408" s="7"/>
    </row>
    <row r="409" spans="2:4">
      <c r="B409" s="7"/>
      <c r="C409" s="56"/>
      <c r="D409" s="7"/>
    </row>
    <row r="410" spans="2:4">
      <c r="B410" s="7"/>
      <c r="C410" s="56"/>
      <c r="D410" s="7"/>
    </row>
    <row r="411" spans="2:4">
      <c r="B411" s="7"/>
      <c r="C411" s="56"/>
      <c r="D411" s="7"/>
    </row>
    <row r="412" spans="2:4">
      <c r="B412" s="7"/>
      <c r="C412" s="56"/>
      <c r="D412" s="7"/>
    </row>
    <row r="413" spans="2:4">
      <c r="B413" s="7"/>
      <c r="C413" s="56"/>
      <c r="D413" s="7"/>
    </row>
    <row r="414" spans="2:4">
      <c r="B414" s="7"/>
      <c r="C414" s="56"/>
      <c r="D414" s="7"/>
    </row>
    <row r="415" spans="2:4">
      <c r="B415" s="7"/>
      <c r="C415" s="56"/>
      <c r="D415" s="7"/>
    </row>
    <row r="416" spans="2:4">
      <c r="B416" s="7"/>
      <c r="C416" s="56"/>
      <c r="D416" s="7"/>
    </row>
    <row r="417" spans="2:4">
      <c r="B417" s="7"/>
      <c r="C417" s="56"/>
      <c r="D417" s="7"/>
    </row>
    <row r="418" spans="2:4">
      <c r="B418" s="7"/>
      <c r="C418" s="56"/>
      <c r="D418" s="7"/>
    </row>
    <row r="419" spans="2:4">
      <c r="B419" s="7"/>
      <c r="C419" s="56"/>
      <c r="D419" s="7"/>
    </row>
    <row r="420" spans="2:4">
      <c r="B420" s="7"/>
      <c r="C420" s="56"/>
      <c r="D420" s="7"/>
    </row>
    <row r="421" spans="2:4">
      <c r="B421" s="7"/>
      <c r="C421" s="56"/>
      <c r="D421" s="7"/>
    </row>
    <row r="422" spans="2:4">
      <c r="B422" s="7"/>
      <c r="C422" s="56"/>
      <c r="D422" s="7"/>
    </row>
    <row r="423" spans="2:4">
      <c r="B423" s="7"/>
      <c r="C423" s="56"/>
      <c r="D423" s="7"/>
    </row>
    <row r="424" spans="2:4">
      <c r="B424" s="7"/>
      <c r="C424" s="56"/>
      <c r="D424" s="7"/>
    </row>
    <row r="425" spans="2:4">
      <c r="B425" s="7"/>
      <c r="C425" s="56"/>
      <c r="D425" s="7"/>
    </row>
    <row r="426" spans="2:4">
      <c r="B426" s="7"/>
      <c r="C426" s="56"/>
      <c r="D426" s="7"/>
    </row>
    <row r="427" spans="2:4">
      <c r="B427" s="7"/>
      <c r="C427" s="56"/>
      <c r="D427" s="7"/>
    </row>
    <row r="428" spans="2:4">
      <c r="B428" s="7"/>
      <c r="C428" s="56"/>
      <c r="D428" s="7"/>
    </row>
    <row r="429" spans="2:4">
      <c r="B429" s="7"/>
      <c r="C429" s="56"/>
      <c r="D429" s="7"/>
    </row>
    <row r="430" spans="2:4">
      <c r="B430" s="7"/>
      <c r="C430" s="56"/>
      <c r="D430" s="7"/>
    </row>
    <row r="431" spans="2:4">
      <c r="B431" s="7"/>
      <c r="C431" s="56"/>
      <c r="D431" s="7"/>
    </row>
    <row r="432" spans="2:4">
      <c r="B432" s="7"/>
      <c r="C432" s="56"/>
      <c r="D432" s="7"/>
    </row>
    <row r="433" spans="2:4">
      <c r="B433" s="7"/>
      <c r="C433" s="56"/>
      <c r="D433" s="7"/>
    </row>
    <row r="434" spans="2:4">
      <c r="B434" s="7"/>
      <c r="C434" s="56"/>
      <c r="D434" s="7"/>
    </row>
    <row r="435" spans="2:4">
      <c r="B435" s="7"/>
      <c r="C435" s="56"/>
      <c r="D435" s="7"/>
    </row>
  </sheetData>
  <pageMargins left="0.7" right="0.7" top="0.75" bottom="0.75" header="0.3" footer="0.3"/>
  <drawing r:id="rId1"/>
  <legacyDrawing r:id="rId2"/>
  <oleObjects>
    <oleObject progId="Equation.3" shapeId="1028" r:id="rId3"/>
    <oleObject progId="Equation.3" shapeId="1029" r:id="rId4"/>
  </oleObjects>
</worksheet>
</file>

<file path=xl/worksheets/sheet3.xml><?xml version="1.0" encoding="utf-8"?>
<worksheet xmlns="http://schemas.openxmlformats.org/spreadsheetml/2006/main" xmlns:r="http://schemas.openxmlformats.org/officeDocument/2006/relationships">
  <dimension ref="A2:K128"/>
  <sheetViews>
    <sheetView showGridLines="0" workbookViewId="0">
      <selection activeCell="G4" sqref="G4"/>
    </sheetView>
  </sheetViews>
  <sheetFormatPr defaultRowHeight="15"/>
  <cols>
    <col min="1" max="1" width="14.42578125" customWidth="1"/>
    <col min="2" max="2" width="15.7109375" customWidth="1"/>
    <col min="3" max="5" width="12.7109375" bestFit="1" customWidth="1"/>
    <col min="6" max="6" width="11.42578125" customWidth="1"/>
    <col min="7" max="7" width="10.5703125" bestFit="1" customWidth="1"/>
    <col min="8" max="8" width="11.140625" bestFit="1" customWidth="1"/>
  </cols>
  <sheetData>
    <row r="2" spans="2:6">
      <c r="B2" s="9" t="s">
        <v>86</v>
      </c>
      <c r="C2" s="9"/>
      <c r="D2" s="9"/>
      <c r="E2" s="9"/>
      <c r="F2" s="9"/>
    </row>
    <row r="3" spans="2:6" ht="15.75" thickBot="1"/>
    <row r="4" spans="2:6" ht="15.75" thickBot="1">
      <c r="B4" s="115" t="s">
        <v>70</v>
      </c>
    </row>
    <row r="6" spans="2:6">
      <c r="B6" s="87" t="s">
        <v>71</v>
      </c>
      <c r="C6" s="87" t="s">
        <v>72</v>
      </c>
      <c r="D6" s="87" t="s">
        <v>73</v>
      </c>
      <c r="E6" s="87" t="s">
        <v>64</v>
      </c>
    </row>
    <row r="7" spans="2:6">
      <c r="B7" s="271" t="s">
        <v>12</v>
      </c>
      <c r="C7" s="63"/>
      <c r="D7" s="68"/>
      <c r="E7" s="56"/>
    </row>
    <row r="8" spans="2:6">
      <c r="B8" s="272" t="s">
        <v>13</v>
      </c>
      <c r="C8" s="64"/>
      <c r="D8" s="69"/>
      <c r="E8" s="70"/>
    </row>
    <row r="9" spans="2:6" ht="15.75" thickBot="1">
      <c r="C9" s="65"/>
    </row>
    <row r="10" spans="2:6" ht="15.75" thickTop="1">
      <c r="C10" s="79"/>
      <c r="E10" s="77" t="s">
        <v>85</v>
      </c>
      <c r="F10" s="100"/>
    </row>
    <row r="12" spans="2:6" ht="18">
      <c r="B12" s="87" t="s">
        <v>71</v>
      </c>
      <c r="C12" s="88" t="s">
        <v>90</v>
      </c>
      <c r="E12" s="87" t="s">
        <v>91</v>
      </c>
      <c r="F12" s="89" t="s">
        <v>92</v>
      </c>
    </row>
    <row r="13" spans="2:6">
      <c r="B13" s="273" t="str">
        <f>B7</f>
        <v>CCET</v>
      </c>
      <c r="C13" s="56"/>
      <c r="E13" s="78"/>
      <c r="F13" s="66"/>
    </row>
    <row r="14" spans="2:6">
      <c r="B14" s="274" t="str">
        <f>B8</f>
        <v>CPN</v>
      </c>
      <c r="C14" s="70"/>
      <c r="D14" s="99"/>
      <c r="E14" s="99"/>
    </row>
    <row r="15" spans="2:6">
      <c r="D15" s="12"/>
      <c r="E15" s="12"/>
    </row>
    <row r="16" spans="2:6" ht="16.5">
      <c r="E16" s="86" t="s">
        <v>88</v>
      </c>
      <c r="F16" s="26"/>
    </row>
    <row r="17" spans="2:6">
      <c r="E17" s="86" t="s">
        <v>89</v>
      </c>
      <c r="F17" s="26"/>
    </row>
    <row r="18" spans="2:6">
      <c r="B18" s="90" t="s">
        <v>93</v>
      </c>
      <c r="C18" s="90"/>
      <c r="D18" s="90"/>
      <c r="E18" s="90"/>
      <c r="F18" s="13"/>
    </row>
    <row r="19" spans="2:6">
      <c r="B19" s="7"/>
    </row>
    <row r="20" spans="2:6" ht="15.75" thickBot="1">
      <c r="B20" s="95" t="s">
        <v>94</v>
      </c>
    </row>
    <row r="21" spans="2:6">
      <c r="C21" s="91"/>
      <c r="D21" s="92"/>
    </row>
    <row r="22" spans="2:6" ht="15.75" thickBot="1">
      <c r="C22" s="93"/>
      <c r="D22" s="94"/>
    </row>
    <row r="23" spans="2:6">
      <c r="E23" s="77" t="s">
        <v>85</v>
      </c>
      <c r="F23" s="29"/>
    </row>
    <row r="24" spans="2:6" ht="16.5">
      <c r="E24" s="86" t="s">
        <v>88</v>
      </c>
      <c r="F24" s="29"/>
    </row>
    <row r="25" spans="2:6">
      <c r="E25" s="86" t="s">
        <v>89</v>
      </c>
      <c r="F25" s="29"/>
    </row>
    <row r="27" spans="2:6">
      <c r="B27" s="111" t="s">
        <v>98</v>
      </c>
      <c r="C27" s="112"/>
      <c r="D27" s="113"/>
      <c r="E27" s="114"/>
      <c r="F27" s="114"/>
    </row>
    <row r="28" spans="2:6">
      <c r="C28" s="86"/>
      <c r="D28" s="29"/>
      <c r="E28" s="77" t="s">
        <v>85</v>
      </c>
      <c r="F28" s="29"/>
    </row>
    <row r="29" spans="2:6">
      <c r="E29" s="86" t="s">
        <v>89</v>
      </c>
      <c r="F29" s="29"/>
    </row>
    <row r="30" spans="2:6">
      <c r="E30" s="86"/>
      <c r="F30" s="29"/>
    </row>
    <row r="31" spans="2:6" s="101" customFormat="1" ht="3.75" customHeight="1"/>
    <row r="32" spans="2:6" ht="15.75" thickBot="1"/>
    <row r="33" spans="2:6" ht="15.75" thickBot="1">
      <c r="B33" s="117" t="s">
        <v>96</v>
      </c>
    </row>
    <row r="34" spans="2:6">
      <c r="B34" s="87" t="s">
        <v>71</v>
      </c>
      <c r="C34" s="87" t="s">
        <v>72</v>
      </c>
      <c r="D34" s="87" t="s">
        <v>73</v>
      </c>
      <c r="E34" s="87" t="s">
        <v>64</v>
      </c>
    </row>
    <row r="35" spans="2:6">
      <c r="B35" s="271" t="s">
        <v>12</v>
      </c>
      <c r="C35" s="63"/>
      <c r="D35" s="68"/>
      <c r="E35" s="56"/>
    </row>
    <row r="36" spans="2:6">
      <c r="B36" s="271" t="s">
        <v>13</v>
      </c>
      <c r="C36" s="79"/>
      <c r="D36" s="80"/>
      <c r="E36" s="81"/>
    </row>
    <row r="37" spans="2:6">
      <c r="B37" s="272" t="s">
        <v>21</v>
      </c>
      <c r="C37" s="64"/>
      <c r="D37" s="69"/>
      <c r="E37" s="70"/>
    </row>
    <row r="38" spans="2:6" ht="15.75" thickBot="1">
      <c r="C38" s="98"/>
    </row>
    <row r="39" spans="2:6" ht="15.75" thickTop="1"/>
    <row r="40" spans="2:6" ht="18">
      <c r="B40" s="87" t="s">
        <v>71</v>
      </c>
      <c r="C40" s="88" t="s">
        <v>90</v>
      </c>
      <c r="E40" s="87" t="s">
        <v>91</v>
      </c>
      <c r="F40" s="87" t="s">
        <v>97</v>
      </c>
    </row>
    <row r="41" spans="2:6">
      <c r="B41" s="273" t="str">
        <f>B35</f>
        <v>CCET</v>
      </c>
      <c r="C41" s="56"/>
      <c r="E41" s="67"/>
      <c r="F41" s="67"/>
    </row>
    <row r="42" spans="2:6">
      <c r="B42" s="273" t="str">
        <f>B36</f>
        <v>CPN</v>
      </c>
      <c r="C42" s="56"/>
      <c r="D42" s="78"/>
      <c r="E42" s="87"/>
    </row>
    <row r="43" spans="2:6">
      <c r="B43" s="274" t="str">
        <f>B37</f>
        <v>ITD</v>
      </c>
      <c r="C43" s="70"/>
      <c r="D43" s="99"/>
      <c r="E43" s="67"/>
    </row>
    <row r="44" spans="2:6">
      <c r="D44" s="12"/>
    </row>
    <row r="46" spans="2:6">
      <c r="B46" s="90" t="s">
        <v>93</v>
      </c>
      <c r="C46" s="90"/>
      <c r="D46" s="90"/>
      <c r="E46" s="90"/>
      <c r="F46" s="13"/>
    </row>
    <row r="47" spans="2:6">
      <c r="B47" s="7"/>
    </row>
    <row r="48" spans="2:6" ht="15.75" thickBot="1">
      <c r="B48" s="95" t="s">
        <v>94</v>
      </c>
    </row>
    <row r="49" spans="2:6">
      <c r="C49" s="91"/>
      <c r="D49" s="103"/>
      <c r="E49" s="92"/>
    </row>
    <row r="50" spans="2:6">
      <c r="C50" s="104"/>
      <c r="D50" s="102"/>
      <c r="E50" s="105"/>
    </row>
    <row r="51" spans="2:6" ht="15.75" thickBot="1">
      <c r="C51" s="93"/>
      <c r="D51" s="106"/>
      <c r="E51" s="94"/>
    </row>
    <row r="52" spans="2:6">
      <c r="C52" s="12"/>
      <c r="D52" s="12"/>
      <c r="E52" s="12"/>
    </row>
    <row r="53" spans="2:6">
      <c r="E53" s="77" t="s">
        <v>85</v>
      </c>
      <c r="F53" s="29"/>
    </row>
    <row r="54" spans="2:6" ht="16.5">
      <c r="E54" s="86" t="s">
        <v>88</v>
      </c>
      <c r="F54" s="29"/>
    </row>
    <row r="55" spans="2:6">
      <c r="E55" s="86" t="s">
        <v>89</v>
      </c>
      <c r="F55" s="29"/>
    </row>
    <row r="57" spans="2:6">
      <c r="B57" s="118" t="s">
        <v>98</v>
      </c>
      <c r="C57" s="119"/>
      <c r="D57" s="120"/>
      <c r="E57" s="121"/>
      <c r="F57" s="121"/>
    </row>
    <row r="58" spans="2:6">
      <c r="C58" s="86"/>
      <c r="D58" s="29"/>
      <c r="E58" s="77" t="s">
        <v>85</v>
      </c>
      <c r="F58" s="29"/>
    </row>
    <row r="59" spans="2:6">
      <c r="E59" s="86" t="s">
        <v>89</v>
      </c>
      <c r="F59" s="29"/>
    </row>
    <row r="61" spans="2:6" s="122" customFormat="1" ht="3.75" customHeight="1"/>
    <row r="62" spans="2:6" ht="15.75" thickBot="1"/>
    <row r="63" spans="2:6" ht="15.75" thickBot="1">
      <c r="B63" s="116" t="s">
        <v>99</v>
      </c>
    </row>
    <row r="64" spans="2:6">
      <c r="B64" s="87" t="s">
        <v>71</v>
      </c>
      <c r="C64" s="87" t="s">
        <v>72</v>
      </c>
      <c r="D64" s="87" t="s">
        <v>73</v>
      </c>
      <c r="E64" s="87" t="s">
        <v>64</v>
      </c>
    </row>
    <row r="65" spans="2:7">
      <c r="B65" s="271" t="s">
        <v>12</v>
      </c>
      <c r="C65" s="63"/>
      <c r="D65" s="68"/>
      <c r="E65" s="56"/>
    </row>
    <row r="66" spans="2:7">
      <c r="B66" s="271" t="s">
        <v>13</v>
      </c>
      <c r="C66" s="79"/>
      <c r="D66" s="80"/>
      <c r="E66" s="81"/>
    </row>
    <row r="67" spans="2:7">
      <c r="B67" s="271" t="s">
        <v>21</v>
      </c>
      <c r="C67" s="79"/>
      <c r="D67" s="80"/>
      <c r="E67" s="81"/>
    </row>
    <row r="68" spans="2:7">
      <c r="B68" s="271" t="s">
        <v>2</v>
      </c>
      <c r="C68" s="79"/>
      <c r="D68" s="80"/>
      <c r="E68" s="81"/>
    </row>
    <row r="69" spans="2:7">
      <c r="B69" s="272" t="s">
        <v>3</v>
      </c>
      <c r="C69" s="64"/>
      <c r="D69" s="69"/>
      <c r="E69" s="70"/>
    </row>
    <row r="70" spans="2:7" ht="15.75" thickBot="1">
      <c r="C70" s="123"/>
    </row>
    <row r="71" spans="2:7" ht="15.75" thickTop="1"/>
    <row r="72" spans="2:7">
      <c r="B72" s="90" t="s">
        <v>93</v>
      </c>
      <c r="C72" s="90"/>
      <c r="D72" s="90"/>
      <c r="E72" s="90"/>
      <c r="F72" s="13"/>
      <c r="G72" s="13"/>
    </row>
    <row r="73" spans="2:7">
      <c r="B73" s="7"/>
    </row>
    <row r="74" spans="2:7" ht="15.75" thickBot="1">
      <c r="B74" s="95" t="s">
        <v>94</v>
      </c>
      <c r="C74" s="7" t="str">
        <f t="array" ref="C74:G74">TRANSPOSE(B65:B69)</f>
        <v>CCET</v>
      </c>
      <c r="D74" s="7" t="str">
        <v>CPN</v>
      </c>
      <c r="E74" s="7" t="str">
        <v>ITD</v>
      </c>
      <c r="F74" s="7" t="str">
        <v>ADVANC</v>
      </c>
      <c r="G74" s="7" t="str">
        <v>AOT</v>
      </c>
    </row>
    <row r="75" spans="2:7">
      <c r="B75" s="7" t="str">
        <f t="array" ref="B75:B79">TRANSPOSE(C74:G74)</f>
        <v>CCET</v>
      </c>
      <c r="C75" s="124"/>
      <c r="D75" s="125"/>
      <c r="E75" s="125"/>
      <c r="F75" s="125"/>
      <c r="G75" s="127"/>
    </row>
    <row r="76" spans="2:7">
      <c r="B76" s="7" t="str">
        <v>CPN</v>
      </c>
      <c r="C76" s="126"/>
      <c r="D76" s="71"/>
      <c r="E76" s="71"/>
      <c r="F76" s="71"/>
      <c r="G76" s="128"/>
    </row>
    <row r="77" spans="2:7">
      <c r="B77" s="7" t="str">
        <v>ITD</v>
      </c>
      <c r="C77" s="126"/>
      <c r="D77" s="71"/>
      <c r="E77" s="71"/>
      <c r="F77" s="71"/>
      <c r="G77" s="128"/>
    </row>
    <row r="78" spans="2:7">
      <c r="B78" s="7" t="str">
        <v>ADVANC</v>
      </c>
      <c r="C78" s="126"/>
      <c r="D78" s="71"/>
      <c r="E78" s="71"/>
      <c r="F78" s="71"/>
      <c r="G78" s="128"/>
    </row>
    <row r="79" spans="2:7" ht="15.75" thickBot="1">
      <c r="B79" s="7" t="str">
        <v>AOT</v>
      </c>
      <c r="C79" s="129"/>
      <c r="D79" s="130"/>
      <c r="E79" s="130"/>
      <c r="F79" s="130"/>
      <c r="G79" s="131"/>
    </row>
    <row r="81" spans="1:7">
      <c r="F81" s="77" t="s">
        <v>85</v>
      </c>
      <c r="G81" s="29"/>
    </row>
    <row r="82" spans="1:7" ht="16.5">
      <c r="F82" s="86" t="s">
        <v>88</v>
      </c>
      <c r="G82" s="29"/>
    </row>
    <row r="83" spans="1:7">
      <c r="F83" s="86" t="s">
        <v>89</v>
      </c>
      <c r="G83" s="29"/>
    </row>
    <row r="85" spans="1:7">
      <c r="B85" s="107" t="s">
        <v>98</v>
      </c>
      <c r="C85" s="108"/>
      <c r="D85" s="109"/>
      <c r="E85" s="110"/>
      <c r="F85" s="110"/>
      <c r="G85" s="110"/>
    </row>
    <row r="86" spans="1:7">
      <c r="C86" s="86"/>
      <c r="D86" s="29"/>
      <c r="F86" s="77" t="s">
        <v>85</v>
      </c>
      <c r="G86" s="29"/>
    </row>
    <row r="87" spans="1:7">
      <c r="F87" s="86" t="s">
        <v>89</v>
      </c>
      <c r="G87" s="29"/>
    </row>
    <row r="89" spans="1:7" s="132" customFormat="1" ht="3.75" customHeight="1"/>
    <row r="90" spans="1:7" ht="15.75" thickBot="1"/>
    <row r="91" spans="1:7" ht="22.5" thickBot="1">
      <c r="B91" s="275" t="s">
        <v>143</v>
      </c>
      <c r="C91" s="276"/>
      <c r="D91" s="276"/>
      <c r="E91" s="277"/>
    </row>
    <row r="93" spans="1:7">
      <c r="B93" s="133" t="s">
        <v>70</v>
      </c>
      <c r="C93" s="134" t="s">
        <v>96</v>
      </c>
      <c r="D93" s="135" t="s">
        <v>99</v>
      </c>
      <c r="E93" s="278" t="s">
        <v>144</v>
      </c>
    </row>
    <row r="94" spans="1:7">
      <c r="A94" s="95" t="s">
        <v>65</v>
      </c>
      <c r="B94" s="136">
        <f>F29</f>
        <v>0</v>
      </c>
      <c r="C94" s="136">
        <f>F59</f>
        <v>0</v>
      </c>
      <c r="D94" s="136">
        <f>G87</f>
        <v>0</v>
      </c>
      <c r="E94" s="279">
        <f>K128</f>
        <v>0</v>
      </c>
    </row>
    <row r="95" spans="1:7" ht="15.75" thickBot="1"/>
    <row r="96" spans="1:7" ht="15.75" thickBot="1">
      <c r="B96" s="280" t="s">
        <v>144</v>
      </c>
    </row>
    <row r="97" spans="1:11">
      <c r="B97" s="87" t="s">
        <v>71</v>
      </c>
      <c r="C97" s="87" t="s">
        <v>72</v>
      </c>
      <c r="D97" s="87" t="s">
        <v>73</v>
      </c>
      <c r="E97" s="87" t="s">
        <v>64</v>
      </c>
    </row>
    <row r="98" spans="1:11">
      <c r="B98" s="281" t="s">
        <v>12</v>
      </c>
      <c r="C98" s="282">
        <v>5000</v>
      </c>
      <c r="D98" s="283">
        <f>C98/$C$108</f>
        <v>0.1</v>
      </c>
      <c r="E98" s="284"/>
    </row>
    <row r="99" spans="1:11">
      <c r="B99" s="75" t="s">
        <v>13</v>
      </c>
      <c r="C99" s="79">
        <v>5000</v>
      </c>
      <c r="D99" s="80">
        <f t="shared" ref="D99:D107" si="0">C99/$C$108</f>
        <v>0.1</v>
      </c>
      <c r="E99" s="81"/>
    </row>
    <row r="100" spans="1:11">
      <c r="B100" s="75" t="s">
        <v>21</v>
      </c>
      <c r="C100" s="79">
        <v>5000</v>
      </c>
      <c r="D100" s="80">
        <f t="shared" si="0"/>
        <v>0.1</v>
      </c>
      <c r="E100" s="81"/>
    </row>
    <row r="101" spans="1:11">
      <c r="B101" s="75" t="s">
        <v>2</v>
      </c>
      <c r="C101" s="79">
        <v>5000</v>
      </c>
      <c r="D101" s="80">
        <f t="shared" si="0"/>
        <v>0.1</v>
      </c>
      <c r="E101" s="81"/>
    </row>
    <row r="102" spans="1:11">
      <c r="B102" s="75" t="s">
        <v>3</v>
      </c>
      <c r="C102" s="79">
        <v>5000</v>
      </c>
      <c r="D102" s="80">
        <f t="shared" si="0"/>
        <v>0.1</v>
      </c>
      <c r="E102" s="81"/>
    </row>
    <row r="103" spans="1:11">
      <c r="B103" s="75" t="s">
        <v>4</v>
      </c>
      <c r="C103" s="79">
        <v>5000</v>
      </c>
      <c r="D103" s="80">
        <f t="shared" si="0"/>
        <v>0.1</v>
      </c>
      <c r="E103" s="81"/>
    </row>
    <row r="104" spans="1:11">
      <c r="B104" s="75" t="s">
        <v>5</v>
      </c>
      <c r="C104" s="79">
        <v>5000</v>
      </c>
      <c r="D104" s="80">
        <f t="shared" si="0"/>
        <v>0.1</v>
      </c>
      <c r="E104" s="81"/>
    </row>
    <row r="105" spans="1:11">
      <c r="B105" s="75" t="s">
        <v>6</v>
      </c>
      <c r="C105" s="79">
        <v>5000</v>
      </c>
      <c r="D105" s="80">
        <f t="shared" si="0"/>
        <v>0.1</v>
      </c>
      <c r="E105" s="81"/>
    </row>
    <row r="106" spans="1:11">
      <c r="B106" s="75" t="s">
        <v>7</v>
      </c>
      <c r="C106" s="79">
        <v>5000</v>
      </c>
      <c r="D106" s="80">
        <f t="shared" si="0"/>
        <v>0.1</v>
      </c>
      <c r="E106" s="81"/>
    </row>
    <row r="107" spans="1:11">
      <c r="B107" s="76" t="s">
        <v>18</v>
      </c>
      <c r="C107" s="64">
        <v>5000</v>
      </c>
      <c r="D107" s="69">
        <f t="shared" si="0"/>
        <v>0.1</v>
      </c>
      <c r="E107" s="70"/>
    </row>
    <row r="108" spans="1:11" ht="15.75" thickBot="1">
      <c r="C108" s="123">
        <f>SUM(C98:C107)</f>
        <v>50000</v>
      </c>
    </row>
    <row r="109" spans="1:11" ht="15.75" thickTop="1"/>
    <row r="110" spans="1:11" ht="15.75" thickBot="1">
      <c r="B110" s="273" t="str">
        <f t="array" ref="B110:K110">TRANSPOSE(A111:A120)</f>
        <v>CCET</v>
      </c>
      <c r="C110" s="273" t="str">
        <v>CPN</v>
      </c>
      <c r="D110" s="273" t="str">
        <v>ITD</v>
      </c>
      <c r="E110" s="273" t="str">
        <v>ADVANC</v>
      </c>
      <c r="F110" s="273" t="str">
        <v>AOT</v>
      </c>
      <c r="G110" s="273" t="str">
        <v>BBL</v>
      </c>
      <c r="H110" s="273" t="str">
        <v>BGH</v>
      </c>
      <c r="I110" s="273" t="str">
        <v>BECL</v>
      </c>
      <c r="J110" s="273" t="str">
        <v>BAY</v>
      </c>
      <c r="K110" s="273" t="str">
        <v>GLOW</v>
      </c>
    </row>
    <row r="111" spans="1:11">
      <c r="A111" s="273" t="str">
        <f>B98</f>
        <v>CCET</v>
      </c>
      <c r="B111" s="285"/>
      <c r="C111" s="286"/>
      <c r="D111" s="286"/>
      <c r="E111" s="286"/>
      <c r="F111" s="286"/>
      <c r="G111" s="286"/>
      <c r="H111" s="286"/>
      <c r="I111" s="286"/>
      <c r="J111" s="286"/>
      <c r="K111" s="287"/>
    </row>
    <row r="112" spans="1:11">
      <c r="A112" s="273" t="str">
        <f t="shared" ref="A112:A120" si="1">B99</f>
        <v>CPN</v>
      </c>
      <c r="B112" s="288"/>
      <c r="C112" s="12"/>
      <c r="D112" s="12"/>
      <c r="E112" s="12"/>
      <c r="F112" s="12"/>
      <c r="G112" s="12"/>
      <c r="H112" s="12"/>
      <c r="I112" s="12"/>
      <c r="J112" s="12"/>
      <c r="K112" s="289"/>
    </row>
    <row r="113" spans="1:11">
      <c r="A113" s="273" t="str">
        <f t="shared" si="1"/>
        <v>ITD</v>
      </c>
      <c r="B113" s="288"/>
      <c r="C113" s="12"/>
      <c r="D113" s="12"/>
      <c r="E113" s="12"/>
      <c r="F113" s="12"/>
      <c r="G113" s="12"/>
      <c r="H113" s="12"/>
      <c r="I113" s="12"/>
      <c r="J113" s="12"/>
      <c r="K113" s="289"/>
    </row>
    <row r="114" spans="1:11">
      <c r="A114" s="273" t="str">
        <f t="shared" si="1"/>
        <v>ADVANC</v>
      </c>
      <c r="B114" s="288"/>
      <c r="C114" s="12"/>
      <c r="D114" s="12"/>
      <c r="E114" s="12"/>
      <c r="F114" s="12"/>
      <c r="G114" s="12"/>
      <c r="H114" s="12"/>
      <c r="I114" s="12"/>
      <c r="J114" s="12"/>
      <c r="K114" s="289"/>
    </row>
    <row r="115" spans="1:11">
      <c r="A115" s="273" t="str">
        <f t="shared" si="1"/>
        <v>AOT</v>
      </c>
      <c r="B115" s="288"/>
      <c r="C115" s="12"/>
      <c r="D115" s="12"/>
      <c r="E115" s="12"/>
      <c r="F115" s="12"/>
      <c r="G115" s="12"/>
      <c r="H115" s="12"/>
      <c r="I115" s="12"/>
      <c r="J115" s="12"/>
      <c r="K115" s="289"/>
    </row>
    <row r="116" spans="1:11">
      <c r="A116" s="273" t="str">
        <f t="shared" si="1"/>
        <v>BBL</v>
      </c>
      <c r="B116" s="288"/>
      <c r="C116" s="12"/>
      <c r="D116" s="12"/>
      <c r="E116" s="12"/>
      <c r="F116" s="12"/>
      <c r="G116" s="12"/>
      <c r="H116" s="12"/>
      <c r="I116" s="12"/>
      <c r="J116" s="12"/>
      <c r="K116" s="289"/>
    </row>
    <row r="117" spans="1:11">
      <c r="A117" s="273" t="str">
        <f t="shared" si="1"/>
        <v>BGH</v>
      </c>
      <c r="B117" s="288"/>
      <c r="C117" s="12"/>
      <c r="D117" s="12"/>
      <c r="E117" s="12"/>
      <c r="F117" s="12"/>
      <c r="G117" s="12"/>
      <c r="H117" s="12"/>
      <c r="I117" s="12"/>
      <c r="J117" s="12"/>
      <c r="K117" s="289"/>
    </row>
    <row r="118" spans="1:11">
      <c r="A118" s="273" t="str">
        <f t="shared" si="1"/>
        <v>BECL</v>
      </c>
      <c r="B118" s="288"/>
      <c r="C118" s="12"/>
      <c r="D118" s="12"/>
      <c r="E118" s="12"/>
      <c r="F118" s="12"/>
      <c r="G118" s="12"/>
      <c r="H118" s="12"/>
      <c r="I118" s="12"/>
      <c r="J118" s="12"/>
      <c r="K118" s="289"/>
    </row>
    <row r="119" spans="1:11">
      <c r="A119" s="273" t="str">
        <f t="shared" si="1"/>
        <v>BAY</v>
      </c>
      <c r="B119" s="288"/>
      <c r="C119" s="12"/>
      <c r="D119" s="12"/>
      <c r="E119" s="12"/>
      <c r="F119" s="12"/>
      <c r="G119" s="12"/>
      <c r="H119" s="12"/>
      <c r="I119" s="12"/>
      <c r="J119" s="12"/>
      <c r="K119" s="289"/>
    </row>
    <row r="120" spans="1:11" ht="15.75" thickBot="1">
      <c r="A120" s="273" t="str">
        <f t="shared" si="1"/>
        <v>GLOW</v>
      </c>
      <c r="B120" s="290"/>
      <c r="C120" s="291"/>
      <c r="D120" s="291"/>
      <c r="E120" s="291"/>
      <c r="F120" s="291"/>
      <c r="G120" s="291"/>
      <c r="H120" s="291"/>
      <c r="I120" s="291"/>
      <c r="J120" s="291"/>
      <c r="K120" s="292"/>
    </row>
    <row r="122" spans="1:11">
      <c r="J122" s="77" t="s">
        <v>85</v>
      </c>
      <c r="K122" s="29"/>
    </row>
    <row r="123" spans="1:11">
      <c r="J123" s="77" t="s">
        <v>145</v>
      </c>
      <c r="K123" s="29"/>
    </row>
    <row r="124" spans="1:11">
      <c r="J124" s="77" t="s">
        <v>146</v>
      </c>
      <c r="K124" s="29"/>
    </row>
    <row r="126" spans="1:11">
      <c r="J126" s="293" t="s">
        <v>98</v>
      </c>
      <c r="K126" s="294"/>
    </row>
    <row r="127" spans="1:11">
      <c r="J127" s="77" t="s">
        <v>85</v>
      </c>
      <c r="K127" s="29"/>
    </row>
    <row r="128" spans="1:11">
      <c r="J128" s="77" t="s">
        <v>146</v>
      </c>
      <c r="K128" s="29"/>
    </row>
  </sheetData>
  <mergeCells count="1">
    <mergeCell ref="B91:E91"/>
  </mergeCells>
  <pageMargins left="0.7" right="0.7" top="0.75" bottom="0.75" header="0.3" footer="0.3"/>
  <pageSetup paperSize="9" orientation="portrait" r:id="rId1"/>
  <legacyDrawing r:id="rId2"/>
  <oleObjects>
    <oleObject progId="Equation.3" shapeId="4098" r:id="rId3"/>
    <oleObject progId="Equation.3" shapeId="4100" r:id="rId4"/>
    <oleObject progId="Equation.3" shapeId="4102" r:id="rId5"/>
  </oleObjects>
</worksheet>
</file>

<file path=xl/worksheets/sheet4.xml><?xml version="1.0" encoding="utf-8"?>
<worksheet xmlns="http://schemas.openxmlformats.org/spreadsheetml/2006/main" xmlns:r="http://schemas.openxmlformats.org/officeDocument/2006/relationships">
  <dimension ref="A3:L153"/>
  <sheetViews>
    <sheetView showGridLines="0" workbookViewId="0">
      <selection activeCell="F107" sqref="F107"/>
    </sheetView>
  </sheetViews>
  <sheetFormatPr defaultRowHeight="15"/>
  <cols>
    <col min="1" max="1" width="17.85546875" customWidth="1"/>
    <col min="2" max="2" width="16.28515625" customWidth="1"/>
    <col min="3" max="3" width="14" customWidth="1"/>
    <col min="4" max="4" width="12.85546875" customWidth="1"/>
    <col min="5" max="5" width="12.28515625" customWidth="1"/>
    <col min="6" max="6" width="15.42578125" customWidth="1"/>
    <col min="7" max="7" width="9.5703125" bestFit="1" customWidth="1"/>
    <col min="8" max="8" width="10.42578125" bestFit="1" customWidth="1"/>
    <col min="9" max="9" width="13.28515625" customWidth="1"/>
    <col min="10" max="10" width="12.42578125" customWidth="1"/>
    <col min="11" max="11" width="11" customWidth="1"/>
    <col min="12" max="12" width="11.42578125" customWidth="1"/>
  </cols>
  <sheetData>
    <row r="3" spans="1:12" ht="22.5">
      <c r="A3" s="268" t="s">
        <v>120</v>
      </c>
      <c r="B3" s="269"/>
      <c r="C3" s="269"/>
      <c r="D3" s="269"/>
      <c r="E3" s="269"/>
      <c r="F3" s="269"/>
      <c r="G3" s="269"/>
      <c r="H3" s="269"/>
      <c r="I3" s="269"/>
      <c r="J3" s="269"/>
      <c r="K3" s="269"/>
      <c r="L3" s="269"/>
    </row>
    <row r="5" spans="1:12">
      <c r="A5" s="191" t="s">
        <v>121</v>
      </c>
      <c r="B5" s="192"/>
      <c r="C5" s="192"/>
      <c r="D5" s="192"/>
      <c r="E5" s="192"/>
      <c r="F5" s="192"/>
      <c r="G5" s="193"/>
      <c r="H5" s="193"/>
      <c r="I5" s="193"/>
      <c r="J5" s="193"/>
      <c r="K5" s="193"/>
      <c r="L5" s="193"/>
    </row>
    <row r="6" spans="1:12" ht="15.75" thickBot="1">
      <c r="A6" s="138"/>
      <c r="B6" s="138"/>
      <c r="C6" s="194"/>
      <c r="D6" s="194"/>
      <c r="E6" s="138"/>
      <c r="F6" s="138"/>
    </row>
    <row r="7" spans="1:12" ht="15.75">
      <c r="A7" s="195" t="s">
        <v>122</v>
      </c>
      <c r="B7" s="196"/>
      <c r="C7" s="196"/>
      <c r="D7" s="197"/>
      <c r="E7" s="197"/>
      <c r="F7" s="198"/>
    </row>
    <row r="8" spans="1:12">
      <c r="A8" s="199"/>
      <c r="B8" s="200"/>
      <c r="C8" s="200"/>
      <c r="D8" s="201"/>
      <c r="E8" s="201"/>
      <c r="F8" s="202"/>
    </row>
    <row r="9" spans="1:12">
      <c r="A9" s="153"/>
      <c r="B9" s="153"/>
      <c r="C9" s="203"/>
      <c r="D9" s="203" t="s">
        <v>123</v>
      </c>
      <c r="E9" s="204"/>
      <c r="F9" s="202"/>
    </row>
    <row r="10" spans="1:12" ht="15.75" thickBot="1">
      <c r="A10" s="153"/>
      <c r="B10" s="153"/>
      <c r="C10" s="205" t="s">
        <v>106</v>
      </c>
      <c r="D10" s="205" t="s">
        <v>124</v>
      </c>
      <c r="E10" s="204"/>
      <c r="F10" s="202"/>
    </row>
    <row r="11" spans="1:12">
      <c r="A11" s="153"/>
      <c r="B11" s="153"/>
      <c r="C11" s="206">
        <v>2008</v>
      </c>
      <c r="D11" s="207">
        <v>0.15</v>
      </c>
      <c r="E11" s="208"/>
      <c r="F11" s="202"/>
    </row>
    <row r="12" spans="1:12">
      <c r="A12" s="153"/>
      <c r="B12" s="153"/>
      <c r="C12" s="206">
        <f>C11+1</f>
        <v>2009</v>
      </c>
      <c r="D12" s="207">
        <v>-0.05</v>
      </c>
      <c r="E12" s="208"/>
      <c r="F12" s="202"/>
    </row>
    <row r="13" spans="1:12">
      <c r="A13" s="153"/>
      <c r="B13" s="153"/>
      <c r="C13" s="206">
        <f>C12+1</f>
        <v>2010</v>
      </c>
      <c r="D13" s="207">
        <v>0.2</v>
      </c>
      <c r="E13" s="208"/>
      <c r="F13" s="202"/>
    </row>
    <row r="14" spans="1:12" ht="15.75" thickBot="1">
      <c r="A14" s="153"/>
      <c r="B14" s="153"/>
      <c r="C14" s="209"/>
      <c r="D14" s="210"/>
      <c r="E14" s="211"/>
      <c r="F14" s="202"/>
    </row>
    <row r="15" spans="1:12" ht="15.75" thickBot="1">
      <c r="A15" s="153"/>
      <c r="B15" s="153"/>
      <c r="C15" s="175" t="s">
        <v>125</v>
      </c>
      <c r="D15" s="212">
        <f>AVERAGE(D11:D13)</f>
        <v>9.9999999999999992E-2</v>
      </c>
      <c r="E15" s="211"/>
      <c r="F15" s="202"/>
    </row>
    <row r="16" spans="1:12" ht="15.75" thickBot="1">
      <c r="A16" s="213"/>
      <c r="B16" s="214"/>
      <c r="C16" s="175" t="s">
        <v>126</v>
      </c>
      <c r="D16" s="212">
        <f>STDEV(D11:D13)</f>
        <v>0.13228756555322954</v>
      </c>
      <c r="E16" s="215"/>
      <c r="F16" s="202"/>
      <c r="H16" s="216" t="s">
        <v>127</v>
      </c>
      <c r="I16" s="216"/>
      <c r="J16" s="216"/>
    </row>
    <row r="17" spans="1:12" ht="15.75" thickBot="1">
      <c r="A17" s="149"/>
      <c r="B17" s="151"/>
      <c r="C17" s="217"/>
      <c r="D17" s="218"/>
      <c r="E17" s="219"/>
      <c r="F17" s="177"/>
    </row>
    <row r="19" spans="1:12" ht="15.75">
      <c r="A19" s="220" t="s">
        <v>128</v>
      </c>
      <c r="B19" s="192"/>
      <c r="C19" s="192"/>
      <c r="D19" s="192"/>
      <c r="E19" s="192"/>
      <c r="F19" s="192"/>
      <c r="G19" s="192"/>
      <c r="H19" s="193"/>
      <c r="I19" s="193"/>
      <c r="J19" s="193"/>
      <c r="K19" s="193"/>
      <c r="L19" s="193"/>
    </row>
    <row r="20" spans="1:12">
      <c r="A20" s="194"/>
      <c r="B20" s="221"/>
      <c r="C20" s="222"/>
      <c r="D20" s="223"/>
      <c r="E20" s="138"/>
      <c r="F20" s="138"/>
      <c r="G20" s="138"/>
    </row>
    <row r="21" spans="1:12" ht="15.75">
      <c r="A21" s="137" t="s">
        <v>129</v>
      </c>
      <c r="B21" s="221"/>
      <c r="C21" s="222"/>
      <c r="D21" s="223"/>
      <c r="E21" s="138"/>
      <c r="F21" s="138"/>
      <c r="G21" s="138"/>
    </row>
    <row r="22" spans="1:12">
      <c r="A22" s="194"/>
      <c r="B22" s="221"/>
      <c r="C22" s="222"/>
      <c r="D22" s="223"/>
      <c r="E22" s="138"/>
      <c r="F22" s="138"/>
      <c r="G22" s="138"/>
    </row>
    <row r="23" spans="1:12">
      <c r="A23" s="270" t="s">
        <v>130</v>
      </c>
      <c r="B23" s="270"/>
      <c r="C23" s="270"/>
      <c r="D23" s="270"/>
      <c r="E23" s="270"/>
      <c r="F23" s="270"/>
      <c r="G23" s="138"/>
    </row>
    <row r="24" spans="1:12">
      <c r="A24" s="270"/>
      <c r="B24" s="270"/>
      <c r="C24" s="270"/>
      <c r="D24" s="270"/>
      <c r="E24" s="270"/>
      <c r="F24" s="270"/>
      <c r="G24" s="138"/>
    </row>
    <row r="25" spans="1:12">
      <c r="A25" s="270"/>
      <c r="B25" s="270"/>
      <c r="C25" s="270"/>
      <c r="D25" s="270"/>
      <c r="E25" s="270"/>
      <c r="F25" s="270"/>
      <c r="G25" s="138"/>
    </row>
    <row r="26" spans="1:12" ht="15.75" thickBot="1">
      <c r="A26" s="224"/>
      <c r="B26" s="138"/>
      <c r="C26" s="138"/>
      <c r="D26" s="138"/>
      <c r="E26" s="138"/>
      <c r="F26" s="138"/>
      <c r="G26" s="138"/>
    </row>
    <row r="27" spans="1:12" ht="15.75">
      <c r="A27" s="225" t="s">
        <v>131</v>
      </c>
      <c r="B27" s="226"/>
      <c r="C27" s="226"/>
      <c r="D27" s="227"/>
      <c r="E27" s="227"/>
      <c r="F27" s="138"/>
      <c r="G27" s="138"/>
    </row>
    <row r="28" spans="1:12" ht="16.5" thickBot="1">
      <c r="A28" s="228"/>
      <c r="B28" s="229"/>
      <c r="C28" s="229"/>
      <c r="D28" s="230"/>
      <c r="E28" s="230"/>
      <c r="F28" s="138"/>
      <c r="G28" s="138"/>
    </row>
    <row r="29" spans="1:12" ht="39" thickBot="1">
      <c r="A29" s="231" t="s">
        <v>71</v>
      </c>
      <c r="B29" s="232" t="s">
        <v>132</v>
      </c>
      <c r="C29" s="233" t="s">
        <v>133</v>
      </c>
      <c r="D29" s="234" t="s">
        <v>134</v>
      </c>
      <c r="E29" s="235" t="s">
        <v>135</v>
      </c>
      <c r="F29" s="138"/>
      <c r="G29" s="138"/>
    </row>
    <row r="30" spans="1:12">
      <c r="A30" s="236" t="s">
        <v>136</v>
      </c>
      <c r="B30" s="237">
        <v>300000</v>
      </c>
      <c r="C30" s="238">
        <f>B30/$B$34</f>
        <v>0.3</v>
      </c>
      <c r="D30" s="239">
        <v>0.15</v>
      </c>
      <c r="E30" s="240">
        <f>C30*D30</f>
        <v>4.4999999999999998E-2</v>
      </c>
      <c r="F30" s="138"/>
      <c r="G30" s="138"/>
    </row>
    <row r="31" spans="1:12">
      <c r="A31" s="236" t="s">
        <v>137</v>
      </c>
      <c r="B31" s="237">
        <v>100000</v>
      </c>
      <c r="C31" s="238">
        <f>B31/$B$34</f>
        <v>0.1</v>
      </c>
      <c r="D31" s="239">
        <v>0.12</v>
      </c>
      <c r="E31" s="240">
        <f>C31*D31</f>
        <v>1.2E-2</v>
      </c>
      <c r="F31" s="138"/>
      <c r="G31" s="138"/>
    </row>
    <row r="32" spans="1:12">
      <c r="A32" s="236" t="s">
        <v>138</v>
      </c>
      <c r="B32" s="237">
        <v>200000</v>
      </c>
      <c r="C32" s="238">
        <f>B32/$B$34</f>
        <v>0.2</v>
      </c>
      <c r="D32" s="239">
        <v>0.1</v>
      </c>
      <c r="E32" s="240">
        <f>C32*D32</f>
        <v>2.0000000000000004E-2</v>
      </c>
      <c r="F32" s="138"/>
      <c r="G32" s="138"/>
    </row>
    <row r="33" spans="1:7">
      <c r="A33" s="236" t="s">
        <v>139</v>
      </c>
      <c r="B33" s="241">
        <v>400000</v>
      </c>
      <c r="C33" s="242">
        <f>B33/$B$34</f>
        <v>0.4</v>
      </c>
      <c r="D33" s="239">
        <v>0.09</v>
      </c>
      <c r="E33" s="243">
        <f>C33*D33</f>
        <v>3.5999999999999997E-2</v>
      </c>
      <c r="F33" s="138"/>
      <c r="G33" s="138"/>
    </row>
    <row r="34" spans="1:7">
      <c r="A34" s="244" t="s">
        <v>140</v>
      </c>
      <c r="B34" s="237">
        <f>SUM(B30:B33)</f>
        <v>1000000</v>
      </c>
      <c r="C34" s="245">
        <f>SUM(C30:C33)</f>
        <v>1</v>
      </c>
      <c r="D34" s="239"/>
      <c r="E34" s="240"/>
      <c r="F34" s="138"/>
      <c r="G34" s="138"/>
    </row>
    <row r="35" spans="1:7" ht="15.75" thickBot="1">
      <c r="A35" s="236"/>
      <c r="B35" s="203"/>
      <c r="C35" s="153"/>
      <c r="D35" s="246"/>
      <c r="E35" s="247"/>
      <c r="F35" s="138"/>
      <c r="G35" s="138"/>
    </row>
    <row r="36" spans="1:7" ht="15.75" thickBot="1">
      <c r="A36" s="149"/>
      <c r="B36" s="205"/>
      <c r="C36" s="248"/>
      <c r="D36" s="249" t="s">
        <v>141</v>
      </c>
      <c r="E36" s="250">
        <f>SUM(E30:E33)</f>
        <v>0.11299999999999999</v>
      </c>
      <c r="F36" s="138"/>
      <c r="G36" s="138"/>
    </row>
    <row r="37" spans="1:7">
      <c r="A37" s="251"/>
      <c r="B37" s="138"/>
      <c r="C37" s="138"/>
      <c r="D37" s="138"/>
      <c r="E37" s="138"/>
      <c r="F37" s="138"/>
      <c r="G37" s="138"/>
    </row>
    <row r="38" spans="1:7" ht="15.75">
      <c r="A38" s="137" t="s">
        <v>100</v>
      </c>
      <c r="B38" s="138"/>
      <c r="C38" s="138"/>
      <c r="D38" s="138"/>
      <c r="E38" s="138"/>
      <c r="F38" s="138"/>
      <c r="G38" s="138"/>
    </row>
    <row r="39" spans="1:7" ht="15.75">
      <c r="A39" s="139"/>
      <c r="B39" s="138"/>
      <c r="C39" s="138"/>
      <c r="D39" s="138"/>
      <c r="E39" s="138"/>
      <c r="F39" s="138"/>
      <c r="G39" s="138"/>
    </row>
    <row r="40" spans="1:7">
      <c r="A40" s="270" t="s">
        <v>101</v>
      </c>
      <c r="B40" s="270"/>
      <c r="C40" s="270"/>
      <c r="D40" s="270"/>
      <c r="E40" s="270"/>
      <c r="F40" s="270"/>
      <c r="G40" s="140"/>
    </row>
    <row r="41" spans="1:7">
      <c r="A41" s="270"/>
      <c r="B41" s="270"/>
      <c r="C41" s="270"/>
      <c r="D41" s="270"/>
      <c r="E41" s="270"/>
      <c r="F41" s="270"/>
      <c r="G41" s="140"/>
    </row>
    <row r="42" spans="1:7">
      <c r="A42" s="270"/>
      <c r="B42" s="270"/>
      <c r="C42" s="270"/>
      <c r="D42" s="270"/>
      <c r="E42" s="270"/>
      <c r="F42" s="270"/>
      <c r="G42" s="140"/>
    </row>
    <row r="43" spans="1:7">
      <c r="A43" s="270"/>
      <c r="B43" s="270"/>
      <c r="C43" s="270"/>
      <c r="D43" s="270"/>
      <c r="E43" s="270"/>
      <c r="F43" s="270"/>
      <c r="G43" s="140"/>
    </row>
    <row r="44" spans="1:7">
      <c r="A44" s="141"/>
      <c r="B44" s="142"/>
      <c r="C44" s="142"/>
      <c r="D44" s="142"/>
      <c r="E44" s="142"/>
      <c r="F44" s="142"/>
      <c r="G44" s="140"/>
    </row>
    <row r="45" spans="1:7" ht="15.75" thickBot="1">
      <c r="A45" s="141"/>
      <c r="B45" s="142"/>
      <c r="C45" s="142"/>
      <c r="D45" s="142"/>
      <c r="E45" s="142"/>
      <c r="F45" s="142"/>
      <c r="G45" s="140"/>
    </row>
    <row r="46" spans="1:7" ht="15.75">
      <c r="A46" s="143" t="s">
        <v>102</v>
      </c>
      <c r="B46" s="144"/>
      <c r="C46" s="144"/>
      <c r="D46" s="144"/>
      <c r="E46" s="144"/>
      <c r="F46" s="144"/>
      <c r="G46" s="145"/>
    </row>
    <row r="47" spans="1:7" ht="15.75">
      <c r="A47" s="146"/>
      <c r="B47" s="147"/>
      <c r="C47" s="147"/>
      <c r="D47" s="147"/>
      <c r="E47" s="147"/>
      <c r="F47" s="147"/>
      <c r="G47" s="148"/>
    </row>
    <row r="48" spans="1:7" ht="15.75">
      <c r="A48" s="146"/>
      <c r="B48" s="147"/>
      <c r="C48" s="147"/>
      <c r="D48" s="147"/>
      <c r="E48" s="147"/>
      <c r="F48" s="147"/>
      <c r="G48" s="148"/>
    </row>
    <row r="49" spans="1:7" ht="15.75">
      <c r="A49" s="146"/>
      <c r="B49" s="147"/>
      <c r="C49" s="147"/>
      <c r="D49" s="147"/>
      <c r="E49" s="147"/>
      <c r="F49" s="147"/>
      <c r="G49" s="148"/>
    </row>
    <row r="50" spans="1:7" ht="15.75">
      <c r="A50" s="146"/>
      <c r="B50" s="147"/>
      <c r="C50" s="147"/>
      <c r="D50" s="147"/>
      <c r="E50" s="147"/>
      <c r="F50" s="147"/>
      <c r="G50" s="148"/>
    </row>
    <row r="51" spans="1:7" ht="15.75">
      <c r="A51" s="146"/>
      <c r="B51" s="147"/>
      <c r="C51" s="147"/>
      <c r="D51" s="147"/>
      <c r="E51" s="147"/>
      <c r="F51" s="147"/>
      <c r="G51" s="148"/>
    </row>
    <row r="52" spans="1:7" ht="15.75">
      <c r="A52" s="146"/>
      <c r="B52" s="147"/>
      <c r="C52" s="147"/>
      <c r="D52" s="147"/>
      <c r="E52" s="147"/>
      <c r="F52" s="147"/>
      <c r="G52" s="148"/>
    </row>
    <row r="53" spans="1:7" ht="15.75">
      <c r="A53" s="146"/>
      <c r="B53" s="147"/>
      <c r="C53" s="147"/>
      <c r="D53" s="147"/>
      <c r="E53" s="147"/>
      <c r="F53" s="147"/>
      <c r="G53" s="148"/>
    </row>
    <row r="54" spans="1:7" ht="15.75">
      <c r="A54" s="146"/>
      <c r="B54" s="147"/>
      <c r="C54" s="147"/>
      <c r="D54" s="147"/>
      <c r="E54" s="147"/>
      <c r="F54" s="147"/>
      <c r="G54" s="148"/>
    </row>
    <row r="55" spans="1:7" ht="15.75">
      <c r="A55" s="146"/>
      <c r="B55" s="147"/>
      <c r="C55" s="147"/>
      <c r="D55" s="147"/>
      <c r="E55" s="147"/>
      <c r="F55" s="147"/>
      <c r="G55" s="148"/>
    </row>
    <row r="56" spans="1:7" ht="15.75">
      <c r="A56" s="146"/>
      <c r="B56" s="147"/>
      <c r="C56" s="147"/>
      <c r="D56" s="147"/>
      <c r="E56" s="147"/>
      <c r="F56" s="147"/>
      <c r="G56" s="148"/>
    </row>
    <row r="57" spans="1:7" ht="15.75">
      <c r="A57" s="146"/>
      <c r="B57" s="147"/>
      <c r="C57" s="147"/>
      <c r="D57" s="147"/>
      <c r="E57" s="147"/>
      <c r="F57" s="147"/>
      <c r="G57" s="148"/>
    </row>
    <row r="58" spans="1:7" ht="15.75">
      <c r="A58" s="146"/>
      <c r="B58" s="147"/>
      <c r="C58" s="147"/>
      <c r="D58" s="147"/>
      <c r="E58" s="147"/>
      <c r="F58" s="147"/>
      <c r="G58" s="148"/>
    </row>
    <row r="59" spans="1:7" ht="15.75">
      <c r="A59" s="146"/>
      <c r="B59" s="147"/>
      <c r="C59" s="147"/>
      <c r="D59" s="147"/>
      <c r="E59" s="147"/>
      <c r="F59" s="147"/>
      <c r="G59" s="148"/>
    </row>
    <row r="60" spans="1:7" ht="15.75">
      <c r="A60" s="146"/>
      <c r="B60" s="147"/>
      <c r="C60" s="147"/>
      <c r="D60" s="147"/>
      <c r="E60" s="147"/>
      <c r="F60" s="147"/>
      <c r="G60" s="148"/>
    </row>
    <row r="61" spans="1:7" ht="15.75">
      <c r="A61" s="146"/>
      <c r="B61" s="147"/>
      <c r="C61" s="147"/>
      <c r="D61" s="147"/>
      <c r="E61" s="147"/>
      <c r="F61" s="147"/>
      <c r="G61" s="148"/>
    </row>
    <row r="62" spans="1:7" ht="15.75" thickBot="1">
      <c r="A62" s="149"/>
      <c r="B62" s="150" t="s">
        <v>103</v>
      </c>
      <c r="C62" s="151"/>
      <c r="D62" s="152" t="s">
        <v>104</v>
      </c>
      <c r="E62" s="153"/>
      <c r="F62" s="154"/>
      <c r="G62" s="155"/>
    </row>
    <row r="63" spans="1:7" ht="15.75" thickBot="1">
      <c r="A63" s="156" t="s">
        <v>105</v>
      </c>
      <c r="B63" s="157">
        <v>0.5</v>
      </c>
      <c r="C63" s="151"/>
      <c r="D63" s="157">
        <f>1-B63</f>
        <v>0.5</v>
      </c>
      <c r="E63" s="153"/>
      <c r="F63" s="153"/>
      <c r="G63" s="158"/>
    </row>
    <row r="64" spans="1:7" ht="15.75" thickBot="1">
      <c r="A64" s="149"/>
      <c r="B64" s="151"/>
      <c r="C64" s="151"/>
      <c r="D64" s="151"/>
      <c r="E64" s="151"/>
      <c r="F64" s="151"/>
      <c r="G64" s="158"/>
    </row>
    <row r="65" spans="1:7" ht="15.75" thickBot="1">
      <c r="A65" s="159" t="s">
        <v>106</v>
      </c>
      <c r="B65" s="150" t="s">
        <v>103</v>
      </c>
      <c r="C65" s="151"/>
      <c r="D65" s="152" t="s">
        <v>104</v>
      </c>
      <c r="E65" s="151"/>
      <c r="F65" s="160" t="s">
        <v>107</v>
      </c>
      <c r="G65" s="158"/>
    </row>
    <row r="66" spans="1:7">
      <c r="A66" s="161">
        <v>2006</v>
      </c>
      <c r="B66" s="162">
        <v>0.4</v>
      </c>
      <c r="C66" s="153"/>
      <c r="D66" s="163">
        <v>-0.1</v>
      </c>
      <c r="E66" s="153"/>
      <c r="F66" s="164">
        <f>$B$63*B66+$D$63*D66</f>
        <v>0.15000000000000002</v>
      </c>
      <c r="G66" s="158"/>
    </row>
    <row r="67" spans="1:7">
      <c r="A67" s="161">
        <v>2007</v>
      </c>
      <c r="B67" s="162">
        <v>-0.1</v>
      </c>
      <c r="C67" s="153"/>
      <c r="D67" s="163">
        <v>0.4</v>
      </c>
      <c r="E67" s="153"/>
      <c r="F67" s="164">
        <f t="shared" ref="F67:F69" si="0">$B$63*B67+$D$63*D67</f>
        <v>0.15000000000000002</v>
      </c>
      <c r="G67" s="158"/>
    </row>
    <row r="68" spans="1:7">
      <c r="A68" s="161">
        <v>2008</v>
      </c>
      <c r="B68" s="162">
        <v>0.35</v>
      </c>
      <c r="C68" s="153"/>
      <c r="D68" s="163">
        <v>-0.05</v>
      </c>
      <c r="E68" s="153"/>
      <c r="F68" s="164">
        <f t="shared" si="0"/>
        <v>0.15</v>
      </c>
      <c r="G68" s="158"/>
    </row>
    <row r="69" spans="1:7">
      <c r="A69" s="161">
        <v>2009</v>
      </c>
      <c r="B69" s="162">
        <v>-0.05</v>
      </c>
      <c r="C69" s="153"/>
      <c r="D69" s="163">
        <v>0.35</v>
      </c>
      <c r="E69" s="153"/>
      <c r="F69" s="164">
        <f t="shared" si="0"/>
        <v>0.15</v>
      </c>
      <c r="G69" s="158"/>
    </row>
    <row r="70" spans="1:7" ht="15.75" thickBot="1">
      <c r="A70" s="165">
        <v>2010</v>
      </c>
      <c r="B70" s="166">
        <v>0.15</v>
      </c>
      <c r="C70" s="153"/>
      <c r="D70" s="167">
        <v>0.15</v>
      </c>
      <c r="E70" s="153"/>
      <c r="F70" s="168">
        <f>$B$63*B70+$D$63*D70</f>
        <v>0.15</v>
      </c>
      <c r="G70" s="158"/>
    </row>
    <row r="71" spans="1:7">
      <c r="A71" s="169" t="s">
        <v>108</v>
      </c>
      <c r="B71" s="170">
        <f>AVERAGE(B66:B70)</f>
        <v>0.15</v>
      </c>
      <c r="C71" s="153"/>
      <c r="D71" s="171">
        <f>AVERAGE(D66:D70)</f>
        <v>0.15000000000000002</v>
      </c>
      <c r="E71" s="153"/>
      <c r="F71" s="172">
        <f>AVERAGE(F66:F70)</f>
        <v>0.15000000000000002</v>
      </c>
      <c r="G71" s="158"/>
    </row>
    <row r="72" spans="1:7">
      <c r="A72" s="169" t="s">
        <v>109</v>
      </c>
      <c r="B72" s="170">
        <f>STDEV(B66:B70)</f>
        <v>0.22638462845343546</v>
      </c>
      <c r="C72" s="153"/>
      <c r="D72" s="171">
        <f>STDEV(D66:D70)</f>
        <v>0.22638462845343543</v>
      </c>
      <c r="E72" s="153"/>
      <c r="F72" s="172">
        <f>STDEV(F66:F70)</f>
        <v>2.4037033579794548E-17</v>
      </c>
      <c r="G72" s="158"/>
    </row>
    <row r="73" spans="1:7" ht="15.75" thickBot="1">
      <c r="A73" s="173"/>
      <c r="B73" s="153"/>
      <c r="C73" s="153"/>
      <c r="D73" s="153"/>
      <c r="E73" s="153"/>
      <c r="F73" s="153"/>
      <c r="G73" s="158"/>
    </row>
    <row r="74" spans="1:7" ht="15.75" thickBot="1">
      <c r="A74" s="173"/>
      <c r="B74" s="174"/>
      <c r="C74" s="153"/>
      <c r="D74" s="175" t="s">
        <v>110</v>
      </c>
      <c r="E74" s="153"/>
      <c r="F74" s="176">
        <f>CORREL(B66:B70,D66:D70)</f>
        <v>-1.0000000000000002</v>
      </c>
      <c r="G74" s="158"/>
    </row>
    <row r="75" spans="1:7" ht="15.75" thickBot="1">
      <c r="A75" s="149"/>
      <c r="B75" s="151"/>
      <c r="C75" s="151"/>
      <c r="D75" s="151"/>
      <c r="E75" s="151"/>
      <c r="F75" s="151"/>
      <c r="G75" s="177"/>
    </row>
    <row r="76" spans="1:7">
      <c r="A76" s="138"/>
      <c r="B76" s="138"/>
      <c r="C76" s="138"/>
      <c r="D76" s="138"/>
      <c r="E76" s="138"/>
      <c r="F76" s="138"/>
      <c r="G76" s="138"/>
    </row>
    <row r="77" spans="1:7">
      <c r="A77" s="270" t="s">
        <v>111</v>
      </c>
      <c r="B77" s="270"/>
      <c r="C77" s="270"/>
      <c r="D77" s="270"/>
      <c r="E77" s="270"/>
      <c r="F77" s="270"/>
      <c r="G77" s="138"/>
    </row>
    <row r="78" spans="1:7">
      <c r="A78" s="270"/>
      <c r="B78" s="270"/>
      <c r="C78" s="270"/>
      <c r="D78" s="270"/>
      <c r="E78" s="270"/>
      <c r="F78" s="270"/>
      <c r="G78" s="178"/>
    </row>
    <row r="79" spans="1:7">
      <c r="A79" s="142"/>
      <c r="B79" s="142"/>
      <c r="C79" s="142"/>
      <c r="D79" s="142"/>
      <c r="E79" s="142"/>
      <c r="F79" s="142"/>
      <c r="G79" s="178"/>
    </row>
    <row r="80" spans="1:7">
      <c r="A80" s="142"/>
      <c r="B80" s="142"/>
      <c r="C80" s="142"/>
      <c r="D80" s="142"/>
      <c r="E80" s="142"/>
      <c r="F80" s="142"/>
      <c r="G80" s="178"/>
    </row>
    <row r="81" spans="1:7" ht="15.75" thickBot="1">
      <c r="A81" s="141"/>
      <c r="B81" s="142"/>
      <c r="C81" s="142"/>
      <c r="D81" s="142"/>
      <c r="E81" s="142"/>
      <c r="F81" s="142"/>
      <c r="G81" s="140"/>
    </row>
    <row r="82" spans="1:7" ht="15.75">
      <c r="A82" s="143" t="s">
        <v>112</v>
      </c>
      <c r="B82" s="144"/>
      <c r="C82" s="144"/>
      <c r="D82" s="144"/>
      <c r="E82" s="144"/>
      <c r="F82" s="144"/>
      <c r="G82" s="145"/>
    </row>
    <row r="83" spans="1:7" ht="15.75">
      <c r="A83" s="146"/>
      <c r="B83" s="147"/>
      <c r="C83" s="147"/>
      <c r="D83" s="147"/>
      <c r="E83" s="147"/>
      <c r="F83" s="147"/>
      <c r="G83" s="148"/>
    </row>
    <row r="84" spans="1:7" ht="15.75">
      <c r="A84" s="146"/>
      <c r="B84" s="147"/>
      <c r="C84" s="147"/>
      <c r="D84" s="147"/>
      <c r="E84" s="147"/>
      <c r="F84" s="147"/>
      <c r="G84" s="148"/>
    </row>
    <row r="85" spans="1:7" ht="15.75">
      <c r="A85" s="146"/>
      <c r="B85" s="147"/>
      <c r="C85" s="147"/>
      <c r="D85" s="147"/>
      <c r="E85" s="147"/>
      <c r="F85" s="147"/>
      <c r="G85" s="148"/>
    </row>
    <row r="86" spans="1:7" ht="15.75">
      <c r="A86" s="146"/>
      <c r="B86" s="147"/>
      <c r="C86" s="147"/>
      <c r="D86" s="147"/>
      <c r="E86" s="147"/>
      <c r="F86" s="147"/>
      <c r="G86" s="148"/>
    </row>
    <row r="87" spans="1:7" ht="15.75">
      <c r="A87" s="146"/>
      <c r="B87" s="147"/>
      <c r="C87" s="147"/>
      <c r="D87" s="147"/>
      <c r="E87" s="147"/>
      <c r="F87" s="147"/>
      <c r="G87" s="148"/>
    </row>
    <row r="88" spans="1:7" ht="15.75">
      <c r="A88" s="146"/>
      <c r="B88" s="147"/>
      <c r="C88" s="147"/>
      <c r="D88" s="147"/>
      <c r="E88" s="147"/>
      <c r="F88" s="147"/>
      <c r="G88" s="148"/>
    </row>
    <row r="89" spans="1:7" ht="15.75">
      <c r="A89" s="146"/>
      <c r="B89" s="147"/>
      <c r="C89" s="147"/>
      <c r="D89" s="147"/>
      <c r="E89" s="147"/>
      <c r="F89" s="147"/>
      <c r="G89" s="148"/>
    </row>
    <row r="90" spans="1:7" ht="15.75">
      <c r="A90" s="146"/>
      <c r="B90" s="147"/>
      <c r="C90" s="147"/>
      <c r="D90" s="147"/>
      <c r="E90" s="147"/>
      <c r="F90" s="147"/>
      <c r="G90" s="148"/>
    </row>
    <row r="91" spans="1:7" ht="15.75">
      <c r="A91" s="146"/>
      <c r="B91" s="147"/>
      <c r="C91" s="147"/>
      <c r="D91" s="147"/>
      <c r="E91" s="147"/>
      <c r="F91" s="147"/>
      <c r="G91" s="148"/>
    </row>
    <row r="92" spans="1:7" ht="15.75">
      <c r="A92" s="146"/>
      <c r="B92" s="147"/>
      <c r="C92" s="147"/>
      <c r="D92" s="147"/>
      <c r="E92" s="147"/>
      <c r="F92" s="147"/>
      <c r="G92" s="148"/>
    </row>
    <row r="93" spans="1:7" ht="15.75">
      <c r="A93" s="146"/>
      <c r="B93" s="147"/>
      <c r="C93" s="147"/>
      <c r="D93" s="147"/>
      <c r="E93" s="147"/>
      <c r="F93" s="147"/>
      <c r="G93" s="148"/>
    </row>
    <row r="94" spans="1:7" ht="15.75">
      <c r="A94" s="146"/>
      <c r="B94" s="147"/>
      <c r="C94" s="147"/>
      <c r="D94" s="147"/>
      <c r="E94" s="147"/>
      <c r="F94" s="147"/>
      <c r="G94" s="148"/>
    </row>
    <row r="95" spans="1:7" ht="15.75">
      <c r="A95" s="146"/>
      <c r="B95" s="147"/>
      <c r="C95" s="147"/>
      <c r="D95" s="147"/>
      <c r="E95" s="147"/>
      <c r="F95" s="147"/>
      <c r="G95" s="148"/>
    </row>
    <row r="96" spans="1:7" ht="15.75">
      <c r="A96" s="146"/>
      <c r="B96" s="147"/>
      <c r="C96" s="147"/>
      <c r="D96" s="147"/>
      <c r="E96" s="147"/>
      <c r="F96" s="147"/>
      <c r="G96" s="148"/>
    </row>
    <row r="97" spans="1:7" ht="15.75">
      <c r="A97" s="146"/>
      <c r="B97" s="147"/>
      <c r="C97" s="147"/>
      <c r="D97" s="147"/>
      <c r="E97" s="147"/>
      <c r="F97" s="147"/>
      <c r="G97" s="148"/>
    </row>
    <row r="98" spans="1:7" ht="15.75" thickBot="1">
      <c r="A98" s="149"/>
      <c r="B98" s="150" t="str">
        <f>B62</f>
        <v>Stock W</v>
      </c>
      <c r="C98" s="151"/>
      <c r="D98" s="179" t="s">
        <v>113</v>
      </c>
      <c r="E98" s="153"/>
      <c r="F98" s="154"/>
      <c r="G98" s="155"/>
    </row>
    <row r="99" spans="1:7" ht="15.75" thickBot="1">
      <c r="A99" s="156" t="s">
        <v>105</v>
      </c>
      <c r="B99" s="157">
        <f t="shared" ref="B99:B106" si="1">B63</f>
        <v>0.5</v>
      </c>
      <c r="C99" s="151"/>
      <c r="D99" s="157">
        <f>1-B99</f>
        <v>0.5</v>
      </c>
      <c r="E99" s="153"/>
      <c r="F99" s="153"/>
      <c r="G99" s="158"/>
    </row>
    <row r="100" spans="1:7" ht="15.75" thickBot="1">
      <c r="A100" s="149"/>
      <c r="B100" s="151"/>
      <c r="C100" s="151"/>
      <c r="D100" s="151"/>
      <c r="E100" s="151"/>
      <c r="F100" s="151"/>
      <c r="G100" s="158"/>
    </row>
    <row r="101" spans="1:7" ht="15.75" thickBot="1">
      <c r="A101" s="156" t="s">
        <v>106</v>
      </c>
      <c r="B101" s="180" t="str">
        <f>B98</f>
        <v>Stock W</v>
      </c>
      <c r="C101" s="181"/>
      <c r="D101" s="182" t="str">
        <f>D98</f>
        <v>Stock W'</v>
      </c>
      <c r="E101" s="181"/>
      <c r="F101" s="183" t="s">
        <v>114</v>
      </c>
      <c r="G101" s="158"/>
    </row>
    <row r="102" spans="1:7">
      <c r="A102" s="161">
        <v>2006</v>
      </c>
      <c r="B102" s="162">
        <f t="shared" si="1"/>
        <v>0.4</v>
      </c>
      <c r="C102" s="153"/>
      <c r="D102" s="184">
        <v>0.4</v>
      </c>
      <c r="E102" s="153"/>
      <c r="F102" s="164">
        <f>$B$99*B102+$D$99*D102</f>
        <v>0.4</v>
      </c>
      <c r="G102" s="158"/>
    </row>
    <row r="103" spans="1:7">
      <c r="A103" s="161">
        <v>2007</v>
      </c>
      <c r="B103" s="162">
        <f t="shared" si="1"/>
        <v>-0.1</v>
      </c>
      <c r="C103" s="153"/>
      <c r="D103" s="184">
        <v>-0.1</v>
      </c>
      <c r="E103" s="153"/>
      <c r="F103" s="164">
        <f t="shared" ref="F103:F106" si="2">$B$99*B103+$D$99*D103</f>
        <v>-0.1</v>
      </c>
      <c r="G103" s="158"/>
    </row>
    <row r="104" spans="1:7">
      <c r="A104" s="161">
        <v>2008</v>
      </c>
      <c r="B104" s="162">
        <f t="shared" si="1"/>
        <v>0.35</v>
      </c>
      <c r="C104" s="153"/>
      <c r="D104" s="184">
        <v>0.35</v>
      </c>
      <c r="E104" s="153"/>
      <c r="F104" s="164">
        <f t="shared" si="2"/>
        <v>0.35</v>
      </c>
      <c r="G104" s="158"/>
    </row>
    <row r="105" spans="1:7">
      <c r="A105" s="161">
        <v>2009</v>
      </c>
      <c r="B105" s="162">
        <f t="shared" si="1"/>
        <v>-0.05</v>
      </c>
      <c r="C105" s="153"/>
      <c r="D105" s="184">
        <v>-0.05</v>
      </c>
      <c r="E105" s="153"/>
      <c r="F105" s="164">
        <f t="shared" si="2"/>
        <v>-0.05</v>
      </c>
      <c r="G105" s="158"/>
    </row>
    <row r="106" spans="1:7" ht="15.75" thickBot="1">
      <c r="A106" s="165">
        <v>2010</v>
      </c>
      <c r="B106" s="166">
        <f t="shared" si="1"/>
        <v>0.15</v>
      </c>
      <c r="C106" s="153"/>
      <c r="D106" s="185">
        <v>0.15</v>
      </c>
      <c r="E106" s="153"/>
      <c r="F106" s="168">
        <f t="shared" si="2"/>
        <v>0.15</v>
      </c>
      <c r="G106" s="158"/>
    </row>
    <row r="107" spans="1:7">
      <c r="A107" s="169" t="s">
        <v>108</v>
      </c>
      <c r="B107" s="170">
        <f>AVERAGE(B102:B106)</f>
        <v>0.15</v>
      </c>
      <c r="C107" s="153"/>
      <c r="D107" s="186">
        <f>AVERAGE(D102:D106)</f>
        <v>0.15</v>
      </c>
      <c r="E107" s="153"/>
      <c r="F107" s="172">
        <f>AVERAGE(F102:F106)</f>
        <v>0.15</v>
      </c>
      <c r="G107" s="158"/>
    </row>
    <row r="108" spans="1:7">
      <c r="A108" s="169" t="s">
        <v>109</v>
      </c>
      <c r="B108" s="170">
        <f>STDEV(B102:B106)</f>
        <v>0.22638462845343546</v>
      </c>
      <c r="C108" s="153"/>
      <c r="D108" s="186">
        <f>STDEV(D102:D106)</f>
        <v>0.22638462845343546</v>
      </c>
      <c r="E108" s="153"/>
      <c r="F108" s="172">
        <f>STDEV(F102:F106)</f>
        <v>0.22638462845343546</v>
      </c>
      <c r="G108" s="158"/>
    </row>
    <row r="109" spans="1:7" ht="15.75" thickBot="1">
      <c r="A109" s="173"/>
      <c r="B109" s="153"/>
      <c r="C109" s="153"/>
      <c r="D109" s="153"/>
      <c r="E109" s="153"/>
      <c r="F109" s="153"/>
      <c r="G109" s="158"/>
    </row>
    <row r="110" spans="1:7" ht="15.75" thickBot="1">
      <c r="A110" s="173"/>
      <c r="B110" s="174"/>
      <c r="C110" s="153"/>
      <c r="D110" s="175" t="s">
        <v>110</v>
      </c>
      <c r="E110" s="153"/>
      <c r="F110" s="176">
        <f>CORREL(B102:B106,D102:D106)</f>
        <v>1</v>
      </c>
      <c r="G110" s="158"/>
    </row>
    <row r="111" spans="1:7" ht="15.75" thickBot="1">
      <c r="A111" s="149"/>
      <c r="B111" s="151"/>
      <c r="C111" s="151"/>
      <c r="D111" s="151"/>
      <c r="E111" s="151"/>
      <c r="F111" s="151"/>
      <c r="G111" s="177"/>
    </row>
    <row r="112" spans="1:7">
      <c r="A112" s="138"/>
      <c r="B112" s="138"/>
      <c r="C112" s="138"/>
      <c r="D112" s="138"/>
      <c r="E112" s="138"/>
      <c r="F112" s="138"/>
      <c r="G112" s="138"/>
    </row>
    <row r="113" spans="1:7">
      <c r="A113" s="270" t="s">
        <v>115</v>
      </c>
      <c r="B113" s="270"/>
      <c r="C113" s="270"/>
      <c r="D113" s="270"/>
      <c r="E113" s="270"/>
      <c r="F113" s="270"/>
      <c r="G113" s="270"/>
    </row>
    <row r="114" spans="1:7">
      <c r="A114" s="270"/>
      <c r="B114" s="270"/>
      <c r="C114" s="270"/>
      <c r="D114" s="270"/>
      <c r="E114" s="270"/>
      <c r="F114" s="270"/>
      <c r="G114" s="270"/>
    </row>
    <row r="115" spans="1:7">
      <c r="A115" s="270"/>
      <c r="B115" s="270"/>
      <c r="C115" s="270"/>
      <c r="D115" s="270"/>
      <c r="E115" s="270"/>
      <c r="F115" s="270"/>
      <c r="G115" s="270"/>
    </row>
    <row r="116" spans="1:7">
      <c r="A116" s="138"/>
      <c r="B116" s="138"/>
      <c r="C116" s="138"/>
      <c r="D116" s="138"/>
      <c r="E116" s="138"/>
      <c r="F116" s="138"/>
      <c r="G116" s="138"/>
    </row>
    <row r="117" spans="1:7" ht="15.75" thickBot="1">
      <c r="A117" s="141"/>
      <c r="B117" s="142"/>
      <c r="C117" s="142"/>
      <c r="D117" s="142"/>
      <c r="E117" s="142"/>
      <c r="F117" s="142"/>
      <c r="G117" s="140"/>
    </row>
    <row r="118" spans="1:7" ht="15.75">
      <c r="A118" s="143" t="s">
        <v>116</v>
      </c>
      <c r="B118" s="144"/>
      <c r="C118" s="144"/>
      <c r="D118" s="144"/>
      <c r="E118" s="144"/>
      <c r="F118" s="144"/>
      <c r="G118" s="145"/>
    </row>
    <row r="119" spans="1:7" ht="15.75">
      <c r="A119" s="146"/>
      <c r="B119" s="147"/>
      <c r="C119" s="147"/>
      <c r="D119" s="147"/>
      <c r="E119" s="147"/>
      <c r="F119" s="147"/>
      <c r="G119" s="148"/>
    </row>
    <row r="120" spans="1:7" ht="15.75">
      <c r="A120" s="146"/>
      <c r="B120" s="147"/>
      <c r="C120" s="147"/>
      <c r="D120" s="147"/>
      <c r="E120" s="147"/>
      <c r="F120" s="147"/>
      <c r="G120" s="148"/>
    </row>
    <row r="121" spans="1:7" ht="15.75">
      <c r="A121" s="146"/>
      <c r="B121" s="147"/>
      <c r="C121" s="147"/>
      <c r="D121" s="147"/>
      <c r="E121" s="147"/>
      <c r="F121" s="147"/>
      <c r="G121" s="148"/>
    </row>
    <row r="122" spans="1:7" ht="15.75">
      <c r="A122" s="146"/>
      <c r="B122" s="147"/>
      <c r="C122" s="147"/>
      <c r="D122" s="147"/>
      <c r="E122" s="147"/>
      <c r="F122" s="147"/>
      <c r="G122" s="148"/>
    </row>
    <row r="123" spans="1:7" ht="15.75">
      <c r="A123" s="146"/>
      <c r="B123" s="147"/>
      <c r="C123" s="147"/>
      <c r="D123" s="147"/>
      <c r="E123" s="147"/>
      <c r="F123" s="147"/>
      <c r="G123" s="148"/>
    </row>
    <row r="124" spans="1:7" ht="15.75">
      <c r="A124" s="146"/>
      <c r="B124" s="147"/>
      <c r="C124" s="147"/>
      <c r="D124" s="147"/>
      <c r="E124" s="147"/>
      <c r="F124" s="147"/>
      <c r="G124" s="148"/>
    </row>
    <row r="125" spans="1:7" ht="15.75">
      <c r="A125" s="146"/>
      <c r="B125" s="147"/>
      <c r="C125" s="147"/>
      <c r="D125" s="147"/>
      <c r="E125" s="147"/>
      <c r="F125" s="147"/>
      <c r="G125" s="148"/>
    </row>
    <row r="126" spans="1:7" ht="15.75">
      <c r="A126" s="146"/>
      <c r="B126" s="147"/>
      <c r="C126" s="147"/>
      <c r="D126" s="147"/>
      <c r="E126" s="147"/>
      <c r="F126" s="147"/>
      <c r="G126" s="148"/>
    </row>
    <row r="127" spans="1:7" ht="15.75">
      <c r="A127" s="146"/>
      <c r="B127" s="147"/>
      <c r="C127" s="147"/>
      <c r="D127" s="147"/>
      <c r="E127" s="147"/>
      <c r="F127" s="147"/>
      <c r="G127" s="148"/>
    </row>
    <row r="128" spans="1:7" ht="15.75">
      <c r="A128" s="146"/>
      <c r="B128" s="147"/>
      <c r="C128" s="147"/>
      <c r="D128" s="147"/>
      <c r="E128" s="147"/>
      <c r="F128" s="147"/>
      <c r="G128" s="148"/>
    </row>
    <row r="129" spans="1:7" ht="15.75">
      <c r="A129" s="146"/>
      <c r="B129" s="147"/>
      <c r="C129" s="147"/>
      <c r="D129" s="147"/>
      <c r="E129" s="147"/>
      <c r="F129" s="147"/>
      <c r="G129" s="148"/>
    </row>
    <row r="130" spans="1:7" ht="15.75">
      <c r="A130" s="146"/>
      <c r="B130" s="147"/>
      <c r="C130" s="147"/>
      <c r="D130" s="147"/>
      <c r="E130" s="147"/>
      <c r="F130" s="147"/>
      <c r="G130" s="148"/>
    </row>
    <row r="131" spans="1:7" ht="15.75">
      <c r="A131" s="146"/>
      <c r="B131" s="147"/>
      <c r="C131" s="147"/>
      <c r="D131" s="147"/>
      <c r="E131" s="147"/>
      <c r="F131" s="147"/>
      <c r="G131" s="148"/>
    </row>
    <row r="132" spans="1:7" ht="15.75">
      <c r="A132" s="146"/>
      <c r="B132" s="147"/>
      <c r="C132" s="147"/>
      <c r="D132" s="147"/>
      <c r="E132" s="147"/>
      <c r="F132" s="147"/>
      <c r="G132" s="148"/>
    </row>
    <row r="133" spans="1:7" ht="15.75">
      <c r="A133" s="146"/>
      <c r="B133" s="147"/>
      <c r="C133" s="147"/>
      <c r="D133" s="147"/>
      <c r="E133" s="147"/>
      <c r="F133" s="147"/>
      <c r="G133" s="148"/>
    </row>
    <row r="134" spans="1:7" ht="15.75" thickBot="1">
      <c r="A134" s="149"/>
      <c r="B134" s="150" t="str">
        <f>B98</f>
        <v>Stock W</v>
      </c>
      <c r="C134" s="151"/>
      <c r="D134" s="152" t="s">
        <v>117</v>
      </c>
      <c r="E134" s="153"/>
      <c r="F134" s="154"/>
      <c r="G134" s="155"/>
    </row>
    <row r="135" spans="1:7" ht="15.75" thickBot="1">
      <c r="A135" s="156" t="s">
        <v>105</v>
      </c>
      <c r="B135" s="157">
        <f t="shared" ref="B135:B142" si="3">B99</f>
        <v>0.5</v>
      </c>
      <c r="C135" s="151"/>
      <c r="D135" s="157">
        <f>1-B135</f>
        <v>0.5</v>
      </c>
      <c r="E135" s="153"/>
      <c r="F135" s="153"/>
      <c r="G135" s="158"/>
    </row>
    <row r="136" spans="1:7" ht="15.75" thickBot="1">
      <c r="A136" s="149"/>
      <c r="B136" s="151"/>
      <c r="C136" s="151"/>
      <c r="D136" s="151"/>
      <c r="E136" s="151"/>
      <c r="F136" s="151"/>
      <c r="G136" s="158"/>
    </row>
    <row r="137" spans="1:7" ht="15.75" thickBot="1">
      <c r="A137" s="156" t="s">
        <v>106</v>
      </c>
      <c r="B137" s="180" t="str">
        <f t="shared" si="3"/>
        <v>Stock W</v>
      </c>
      <c r="C137" s="181"/>
      <c r="D137" s="187" t="str">
        <f>D134</f>
        <v>Stock Y</v>
      </c>
      <c r="E137" s="181"/>
      <c r="F137" s="183" t="s">
        <v>118</v>
      </c>
      <c r="G137" s="158"/>
    </row>
    <row r="138" spans="1:7">
      <c r="A138" s="161">
        <v>2006</v>
      </c>
      <c r="B138" s="162">
        <f t="shared" si="3"/>
        <v>0.4</v>
      </c>
      <c r="C138" s="153"/>
      <c r="D138" s="163">
        <v>0.4</v>
      </c>
      <c r="E138" s="153"/>
      <c r="F138" s="188">
        <f>$B$135*B138+$D$135*D138</f>
        <v>0.4</v>
      </c>
      <c r="G138" s="158"/>
    </row>
    <row r="139" spans="1:7">
      <c r="A139" s="161">
        <v>2007</v>
      </c>
      <c r="B139" s="162">
        <f t="shared" si="3"/>
        <v>-0.1</v>
      </c>
      <c r="C139" s="153"/>
      <c r="D139" s="163">
        <v>0.15</v>
      </c>
      <c r="E139" s="153"/>
      <c r="F139" s="189">
        <f t="shared" ref="F139:F142" si="4">$B$135*B139+$D$135*D139</f>
        <v>2.4999999999999994E-2</v>
      </c>
      <c r="G139" s="158"/>
    </row>
    <row r="140" spans="1:7">
      <c r="A140" s="161">
        <v>2008</v>
      </c>
      <c r="B140" s="162">
        <f t="shared" si="3"/>
        <v>0.35</v>
      </c>
      <c r="C140" s="153"/>
      <c r="D140" s="163">
        <v>-0.05</v>
      </c>
      <c r="E140" s="153"/>
      <c r="F140" s="189">
        <f t="shared" si="4"/>
        <v>0.15</v>
      </c>
      <c r="G140" s="158"/>
    </row>
    <row r="141" spans="1:7">
      <c r="A141" s="161">
        <v>2009</v>
      </c>
      <c r="B141" s="162">
        <f t="shared" si="3"/>
        <v>-0.05</v>
      </c>
      <c r="C141" s="153"/>
      <c r="D141" s="163">
        <v>-0.1</v>
      </c>
      <c r="E141" s="153"/>
      <c r="F141" s="189">
        <f t="shared" si="4"/>
        <v>-7.5000000000000011E-2</v>
      </c>
      <c r="G141" s="158"/>
    </row>
    <row r="142" spans="1:7" ht="15.75" thickBot="1">
      <c r="A142" s="165">
        <v>2010</v>
      </c>
      <c r="B142" s="166">
        <f t="shared" si="3"/>
        <v>0.15</v>
      </c>
      <c r="C142" s="153"/>
      <c r="D142" s="167">
        <v>0.35</v>
      </c>
      <c r="E142" s="153"/>
      <c r="F142" s="190">
        <f t="shared" si="4"/>
        <v>0.25</v>
      </c>
      <c r="G142" s="158"/>
    </row>
    <row r="143" spans="1:7">
      <c r="A143" s="169" t="s">
        <v>108</v>
      </c>
      <c r="B143" s="170">
        <f>AVERAGE(B138:B142)</f>
        <v>0.15</v>
      </c>
      <c r="C143" s="153"/>
      <c r="D143" s="171">
        <f>AVERAGE(D138:D142)</f>
        <v>0.15</v>
      </c>
      <c r="E143" s="153"/>
      <c r="F143" s="172">
        <f>AVERAGE(F138:F142)</f>
        <v>0.15</v>
      </c>
      <c r="G143" s="158"/>
    </row>
    <row r="144" spans="1:7">
      <c r="A144" s="169" t="s">
        <v>109</v>
      </c>
      <c r="B144" s="170">
        <f>STDEV(B138:B142)</f>
        <v>0.22638462845343546</v>
      </c>
      <c r="C144" s="153"/>
      <c r="D144" s="171">
        <f>STDEV(D138:D142)</f>
        <v>0.22638462845343543</v>
      </c>
      <c r="E144" s="153"/>
      <c r="F144" s="172">
        <f>STDEV(F138:F142)</f>
        <v>0.18624580532189175</v>
      </c>
      <c r="G144" s="158"/>
    </row>
    <row r="145" spans="1:7" ht="15.75" thickBot="1">
      <c r="A145" s="173"/>
      <c r="B145" s="153"/>
      <c r="C145" s="153"/>
      <c r="D145" s="153"/>
      <c r="E145" s="153"/>
      <c r="F145" s="153"/>
      <c r="G145" s="158"/>
    </row>
    <row r="146" spans="1:7" ht="15.75" thickBot="1">
      <c r="A146" s="173"/>
      <c r="B146" s="174"/>
      <c r="C146" s="153"/>
      <c r="D146" s="175" t="s">
        <v>110</v>
      </c>
      <c r="E146" s="153"/>
      <c r="F146" s="176">
        <f>CORREL(B138:B142,D138:D142)</f>
        <v>0.35365853658536589</v>
      </c>
      <c r="G146" s="158"/>
    </row>
    <row r="147" spans="1:7" ht="15.75" thickBot="1">
      <c r="A147" s="149"/>
      <c r="B147" s="151"/>
      <c r="C147" s="151"/>
      <c r="D147" s="151"/>
      <c r="E147" s="151"/>
      <c r="F147" s="151"/>
      <c r="G147" s="177"/>
    </row>
    <row r="148" spans="1:7">
      <c r="A148" s="138"/>
      <c r="B148" s="138"/>
      <c r="C148" s="138"/>
      <c r="D148" s="138"/>
      <c r="E148" s="138"/>
      <c r="F148" s="138"/>
      <c r="G148" s="138"/>
    </row>
    <row r="149" spans="1:7">
      <c r="A149" s="267" t="s">
        <v>119</v>
      </c>
      <c r="B149" s="267"/>
      <c r="C149" s="267"/>
      <c r="D149" s="267"/>
      <c r="E149" s="267"/>
      <c r="F149" s="267"/>
      <c r="G149" s="138"/>
    </row>
    <row r="150" spans="1:7">
      <c r="A150" s="267"/>
      <c r="B150" s="267"/>
      <c r="C150" s="267"/>
      <c r="D150" s="267"/>
      <c r="E150" s="267"/>
      <c r="F150" s="267"/>
      <c r="G150" s="138"/>
    </row>
    <row r="151" spans="1:7">
      <c r="A151" s="267"/>
      <c r="B151" s="267"/>
      <c r="C151" s="267"/>
      <c r="D151" s="267"/>
      <c r="E151" s="267"/>
      <c r="F151" s="267"/>
      <c r="G151" s="138"/>
    </row>
    <row r="152" spans="1:7">
      <c r="A152" s="267"/>
      <c r="B152" s="267"/>
      <c r="C152" s="267"/>
      <c r="D152" s="267"/>
      <c r="E152" s="267"/>
      <c r="F152" s="267"/>
      <c r="G152" s="138"/>
    </row>
    <row r="153" spans="1:7">
      <c r="A153" s="267"/>
      <c r="B153" s="267"/>
      <c r="C153" s="267"/>
      <c r="D153" s="267"/>
      <c r="E153" s="267"/>
      <c r="F153" s="267"/>
      <c r="G153" s="138"/>
    </row>
  </sheetData>
  <mergeCells count="6">
    <mergeCell ref="A149:F153"/>
    <mergeCell ref="A3:L3"/>
    <mergeCell ref="A23:F25"/>
    <mergeCell ref="A40:F43"/>
    <mergeCell ref="A77:F78"/>
    <mergeCell ref="A113:G1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H2:T10"/>
  <sheetViews>
    <sheetView showGridLines="0" workbookViewId="0">
      <selection activeCell="H3" sqref="H3"/>
    </sheetView>
  </sheetViews>
  <sheetFormatPr defaultRowHeight="15"/>
  <cols>
    <col min="2" max="2" width="11.140625" customWidth="1"/>
    <col min="8" max="8" width="16.42578125" customWidth="1"/>
  </cols>
  <sheetData>
    <row r="2" spans="8:20" ht="15.75" thickBot="1"/>
    <row r="3" spans="8:20" ht="15.75" thickBot="1">
      <c r="H3" s="21"/>
    </row>
    <row r="4" spans="8:20">
      <c r="H4" s="252" t="s">
        <v>2</v>
      </c>
      <c r="S4" s="253"/>
      <c r="T4" s="254"/>
    </row>
    <row r="5" spans="8:20">
      <c r="H5" s="252" t="s">
        <v>3</v>
      </c>
      <c r="S5" s="255"/>
      <c r="T5" s="256"/>
    </row>
    <row r="6" spans="8:20">
      <c r="H6" s="252" t="s">
        <v>4</v>
      </c>
      <c r="S6" s="255"/>
      <c r="T6" s="256"/>
    </row>
    <row r="7" spans="8:20">
      <c r="H7" s="252" t="s">
        <v>5</v>
      </c>
      <c r="S7" s="255"/>
      <c r="T7" s="256"/>
    </row>
    <row r="8" spans="8:20">
      <c r="H8" s="252" t="s">
        <v>6</v>
      </c>
      <c r="S8" s="255"/>
      <c r="T8" s="256"/>
    </row>
    <row r="9" spans="8:20">
      <c r="H9" s="252" t="s">
        <v>7</v>
      </c>
      <c r="S9" s="255"/>
      <c r="T9" s="256"/>
    </row>
    <row r="10" spans="8:20" ht="15.75" thickBot="1">
      <c r="H10" s="252" t="s">
        <v>8</v>
      </c>
      <c r="S10" s="257"/>
      <c r="T10" s="25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Data</vt:lpstr>
      <vt:lpstr>Single Asset Return&amp;Risk</vt:lpstr>
      <vt:lpstr>Portfolio Return&amp;Risk</vt:lpstr>
      <vt:lpstr>Theoretical Portfolio, Brigham </vt:lpstr>
      <vt:lpstr>Security Analysis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2013-03-03T09:39:31Z</dcterms:modified>
</cp:coreProperties>
</file>